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<sst xmlns="http://schemas.openxmlformats.org/spreadsheetml/2006/main" count="141" uniqueCount="141">
  <si>
    <t>Fiche technique</t>
  </si>
  <si>
    <t>Nom</t>
  </si>
  <si>
    <t>Carbonade flamande aux petits oignons</t>
  </si>
  <si>
    <t>Code</t>
  </si>
  <si>
    <t>GRO_CDC_131</t>
  </si>
  <si>
    <t>Classe</t>
  </si>
  <si>
    <t>Bœuf (CUI.PV.BOEUF)</t>
  </si>
  <si>
    <t>Statut</t>
  </si>
  <si>
    <t>publie</t>
  </si>
  <si>
    <t>Verrouillée</t>
  </si>
  <si>
    <t>Non</t>
  </si>
  <si>
    <t>Source bibliographique</t>
  </si>
  <si>
    <t>Provenance</t>
  </si>
  <si>
    <t>Quantité de référence</t>
  </si>
  <si>
    <t>1 pc</t>
  </si>
  <si>
    <t>Coût de revient (qt de référence)</t>
  </si>
  <si>
    <t>Coût unitaire</t>
  </si>
  <si>
    <t>Quantité demandée pour cet export</t>
  </si>
  <si>
    <t>Coût de revient total pour cette quantité</t>
  </si>
  <si>
    <t>Export généré le</t>
  </si>
  <si>
    <t>24/09/2026 01:46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</si>
  <si>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</si>
  <si>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</si>
  <si>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</si>
  <si>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</si>
  <si>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</si>
  <si>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</si>
  <si>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</si>
  <si>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</si>
  <si>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</si>
  <si>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</si>
  <si>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BIERE-BRUNE</t>
  </si>
  <si>
    <t>Bière brune (carbonnade)</t>
  </si>
  <si>
    <t>Vins et bières de cuisson</t>
  </si>
  <si>
    <t>lt</t>
  </si>
  <si>
    <t>00000061</t>
  </si>
  <si>
    <t>EAU</t>
  </si>
  <si>
    <t>Matières diverses (à trier)</t>
  </si>
  <si>
    <t>GENIEVRE-BAIE</t>
  </si>
  <si>
    <t>Baies de genièvre</t>
  </si>
  <si>
    <t>Épices en poudre et graines</t>
  </si>
  <si>
    <t>kg</t>
  </si>
  <si>
    <t>EPI-GINGEMBRE</t>
  </si>
  <si>
    <t>Gingembre moulu</t>
  </si>
  <si>
    <t>EPI-POIVRE-NOIR</t>
  </si>
  <si>
    <t>Poivre noir moulu</t>
  </si>
  <si>
    <t>HER-BOUQUET-G</t>
  </si>
  <si>
    <t>Bouquet garni sachet dose</t>
  </si>
  <si>
    <t>Herbes aromatiques séchées</t>
  </si>
  <si>
    <t>PAIN-EPICES</t>
  </si>
  <si>
    <t>Pain d'epices tranche</t>
  </si>
  <si>
    <t>Pâtisserie épicerie sucrée</t>
  </si>
  <si>
    <t>FAR-T55</t>
  </si>
  <si>
    <t>Farine de blé T55</t>
  </si>
  <si>
    <t>Farines de blé</t>
  </si>
  <si>
    <t>KNORR-FBLIE-STD</t>
  </si>
  <si>
    <t>Fonds Brun Lié (Knorr Professional)</t>
  </si>
  <si>
    <t>Fonds déshydratés et poudres</t>
  </si>
  <si>
    <t>BEU-DOUX</t>
  </si>
  <si>
    <t>Beurre doux 82% MG plaquette</t>
  </si>
  <si>
    <t>Beurres et margarines</t>
  </si>
  <si>
    <t>MOUTARDE-DIJON</t>
  </si>
  <si>
    <t>Moutarde de Dijon forte</t>
  </si>
  <si>
    <t>Sels et condiments de base</t>
  </si>
  <si>
    <t>SEL-FIN</t>
  </si>
  <si>
    <t>Sel fin de cuisine</t>
  </si>
  <si>
    <t>VINAIGRE-VIN</t>
  </si>
  <si>
    <t>Vinaigre de vin rouge</t>
  </si>
  <si>
    <t>SUC-CASSO</t>
  </si>
  <si>
    <t>Cassonade brune</t>
  </si>
  <si>
    <t>Sucres et édulcorants</t>
  </si>
  <si>
    <t>SUC-BLANC</t>
  </si>
  <si>
    <t>Sucre blanc cristal sac 25 kg</t>
  </si>
  <si>
    <t>RNMS00812</t>
  </si>
  <si>
    <t>Ail haché IQF</t>
  </si>
  <si>
    <t>Légumes surgelés</t>
  </si>
  <si>
    <t>RNMS00780</t>
  </si>
  <si>
    <t>Oignons émincés surgelés</t>
  </si>
  <si>
    <t>RNMS00786</t>
  </si>
  <si>
    <t>Petits oignons blancs surgelés</t>
  </si>
  <si>
    <t>00001519</t>
  </si>
  <si>
    <t>Macreuse à braiser (1315 sans jumeau nerveux)</t>
  </si>
  <si>
    <t>Bœuf</t>
  </si>
  <si>
    <t>Total</t>
  </si>
  <si>
    <t>Niveau</t>
  </si>
  <si>
    <t>Composant</t>
  </si>
  <si>
    <t>Type</t>
  </si>
  <si>
    <t>Quantité (pour 1 pc)</t>
  </si>
  <si>
    <t>recette</t>
  </si>
  <si>
    <t xml:space="preserve">    ↳ Macreuse à braiser (1315 sans jumeau nerveux)</t>
  </si>
  <si>
    <t>matiere</t>
  </si>
  <si>
    <t xml:space="preserve">    ↳ Bière brune (carbonnade)</t>
  </si>
  <si>
    <t xml:space="preserve">    ↳ Fond brun lie reconstitue (collectivite)</t>
  </si>
  <si>
    <t>Préparations de base collectivité</t>
  </si>
  <si>
    <t xml:space="preserve">    ↳ Cassonade brune</t>
  </si>
  <si>
    <t xml:space="preserve">    ↳ PETITS OIGNONS GRELOTS GLACES A BRUN ET A BLANC</t>
  </si>
  <si>
    <t>Garnitures et légumes collectivité</t>
  </si>
  <si>
    <t xml:space="preserve">        ↳ Petits oignons blancs surgelés</t>
  </si>
  <si>
    <t xml:space="preserve">        ↳ EAU</t>
  </si>
  <si>
    <t xml:space="preserve">        ↳ Beurre doux 82% MG plaquette</t>
  </si>
  <si>
    <t xml:space="preserve">        ↳ Fonds Brun Lié (Knorr Professional)</t>
  </si>
  <si>
    <t xml:space="preserve">        ↳ Sucre blanc cristal sac 25 kg</t>
  </si>
  <si>
    <t xml:space="preserve">        ↳ Sel fin de cuisine</t>
  </si>
  <si>
    <t xml:space="preserve">    ↳ Vinaigre de vin rouge</t>
  </si>
  <si>
    <t xml:space="preserve">    ↳ Farine de blé T55</t>
  </si>
  <si>
    <t xml:space="preserve">    ↳ Oignons émincés surgelés</t>
  </si>
  <si>
    <t xml:space="preserve">    ↳ Sel fin de cuisine</t>
  </si>
  <si>
    <t xml:space="preserve">    ↳ Ail haché IQF</t>
  </si>
  <si>
    <t xml:space="preserve">    ↳ Poivre noir moulu</t>
  </si>
  <si>
    <t xml:space="preserve">    ↳ Bouquet garni sachet dose</t>
  </si>
  <si>
    <t xml:space="preserve">    ↳ Pain d'epices tranche</t>
  </si>
  <si>
    <t xml:space="preserve">    ↳ Baies de genièvre</t>
  </si>
  <si>
    <t xml:space="preserve">    ↳ Moutarde de Dijon forte</t>
  </si>
  <si>
    <t xml:space="preserve">    ↳ Gingembre moulu</t>
  </si>
  <si>
    <t>Recette</t>
  </si>
  <si>
    <t>#</t>
  </si>
  <si>
    <t>Verbe</t>
  </si>
  <si>
    <t>Étape</t>
  </si>
  <si>
    <t>Précision technique</t>
  </si>
  <si>
    <t>Durée</t>
  </si>
  <si>
    <t>Dresser en bacs de service — Répartir les oignons grelots glacés à brun (voir recette) sur les morceaux de viande.</t>
  </si>
  <si>
    <t>Fond brun lie reconstitue (collectivite)</t>
  </si>
  <si>
    <t>DISSOUDRE</t>
  </si>
  <si>
    <t>Délayer la poudre dans l'eau froide en fouettant, puis porter à ébullition en remuant régulièrement.</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</si>
  <si>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</si>
  <si>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</si>
  <si>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</si>
  <si>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Carbonade flamande aux petits oignons</t>
  </si>
  <si>
    <t>Carbonade flamande aux petits oignons  GRO_CDC_131</t>
  </si>
  <si>
    <t>1.</t>
  </si>
  <si>
    <t>2.</t>
  </si>
  <si>
    <t xml:space="preserve">    Fond brun lie reconstitue (collectivite)</t>
  </si>
  <si>
    <t>3.</t>
  </si>
  <si>
    <t>4.</t>
  </si>
  <si>
    <t>5.</t>
  </si>
  <si>
    <t xml:space="preserve">    Sel fin de cuisine</t>
  </si>
  <si>
    <t>6.</t>
  </si>
  <si>
    <t>7.</t>
  </si>
  <si>
    <t xml:space="preserve">    PETITS OIGNONS GRELOTS GLACES A BRUN ET A BLANC</t>
  </si>
  <si>
    <t>↳ Fond brun lie reconstitue (collectivite)  GRO-FOND-BRUN</t>
  </si>
  <si>
    <t>↳ PETITS OIGNONS GRELOTS GLACES A BRUN ET A BLANC  GRO_CDC_169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</si>
</sst>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59.886275</v>
      </c>
    </row>
    <row r="12">
      <c r="A12" t="s" s="3">
        <v>16</v>
      </c>
      <c r="B12" s="4">
        <v>59.886275</v>
      </c>
    </row>
    <row r="13">
      <c r="A13"/>
      <c r="B13"/>
    </row>
    <row r="14">
      <c r="A14" t="s" s="5">
        <v>17</v>
      </c>
      <c r="B14" t="s" s="5">
        <v>14</v>
      </c>
    </row>
    <row r="15">
      <c r="A15" t="s" s="5">
        <v>18</v>
      </c>
      <c r="B15" s="6">
        <v>59.886275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v>
      </c>
      <c r="C3" t="s" s="10">
        <v>24</v>
      </c>
      <c r="D3"/>
      <c r="E3"/>
      <c r="F3"/>
    </row>
    <row r="4">
      <c r="A4" t="s">
        <v>25</v>
      </c>
      <c r="B4" s="11">
        <f>$B$2*B3</f>
        <v>1</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7</v>
      </c>
      <c r="E7" s="11">
        <f>D7*$B$2</f>
        <v>7</v>
      </c>
      <c r="F7" t="s">
        <v>34</v>
      </c>
      <c r="G7" s="4">
        <f>E7*2.2</f>
        <v>15.4</v>
      </c>
    </row>
    <row r="8">
      <c r="A8" t="s" s="12">
        <v>35</v>
      </c>
      <c r="B8" t="s">
        <v>36</v>
      </c>
      <c r="C8" t="s">
        <v>37</v>
      </c>
      <c r="D8" s="9">
        <v>6.825</v>
      </c>
      <c r="E8" s="11">
        <f>D8*$B$2</f>
        <v>6.825</v>
      </c>
      <c r="F8" t="s">
        <v>34</v>
      </c>
      <c r="G8" s="4">
        <f>E8*0.003</f>
        <v>0.020475</v>
      </c>
    </row>
    <row r="9">
      <c r="A9" t="s">
        <v>38</v>
      </c>
      <c r="B9" t="s">
        <v>39</v>
      </c>
      <c r="C9" t="s">
        <v>40</v>
      </c>
      <c r="D9" s="9">
        <v>0.015</v>
      </c>
      <c r="E9" s="11">
        <f>D9*$B$2</f>
        <v>0.015</v>
      </c>
      <c r="F9" t="s">
        <v>41</v>
      </c>
      <c r="G9" s="4">
        <f>E9*18</f>
        <v>0.27</v>
      </c>
    </row>
    <row r="10">
      <c r="A10" t="s">
        <v>42</v>
      </c>
      <c r="B10" t="s">
        <v>43</v>
      </c>
      <c r="C10" t="s">
        <v>40</v>
      </c>
      <c r="D10" s="9">
        <v>0.01</v>
      </c>
      <c r="E10" s="11">
        <f>D10*$B$2</f>
        <v>0.01</v>
      </c>
      <c r="F10" t="s">
        <v>41</v>
      </c>
      <c r="G10" s="4">
        <f>E10*9.2</f>
        <v>0.092</v>
      </c>
    </row>
    <row r="11">
      <c r="A11" t="s">
        <v>44</v>
      </c>
      <c r="B11" t="s">
        <v>45</v>
      </c>
      <c r="C11" t="s">
        <v>40</v>
      </c>
      <c r="D11" s="9">
        <v>0.007</v>
      </c>
      <c r="E11" s="11">
        <f>D11*$B$2</f>
        <v>0.007</v>
      </c>
      <c r="F11" t="s">
        <v>41</v>
      </c>
      <c r="G11" s="4">
        <f>E11*12.5</f>
        <v>0.0875</v>
      </c>
    </row>
    <row r="12">
      <c r="A12" t="s">
        <v>46</v>
      </c>
      <c r="B12" t="s">
        <v>47</v>
      </c>
      <c r="C12" t="s">
        <v>48</v>
      </c>
      <c r="D12" s="9">
        <v>1</v>
      </c>
      <c r="E12" s="11">
        <f>D12*$B$2</f>
        <v>1</v>
      </c>
      <c r="F12" t="s">
        <v>41</v>
      </c>
      <c r="G12" s="4">
        <f>E12*14</f>
        <v>14</v>
      </c>
    </row>
    <row r="13">
      <c r="A13" t="s">
        <v>49</v>
      </c>
      <c r="B13" t="s">
        <v>50</v>
      </c>
      <c r="C13" t="s">
        <v>51</v>
      </c>
      <c r="D13" s="9">
        <v>0.5</v>
      </c>
      <c r="E13" s="11">
        <f>D13*$B$2</f>
        <v>0.5</v>
      </c>
      <c r="F13" t="s">
        <v>41</v>
      </c>
      <c r="G13" s="4">
        <f>E13*6.5</f>
        <v>3.25</v>
      </c>
    </row>
    <row r="14">
      <c r="A14" t="s">
        <v>52</v>
      </c>
      <c r="B14" t="s">
        <v>53</v>
      </c>
      <c r="C14" t="s">
        <v>54</v>
      </c>
      <c r="D14" s="9">
        <v>0.2</v>
      </c>
      <c r="E14" s="11">
        <f>D14*$B$2</f>
        <v>0.2</v>
      </c>
      <c r="F14" t="s">
        <v>41</v>
      </c>
      <c r="G14" s="4">
        <f>E14*0.56</f>
        <v>0.112</v>
      </c>
    </row>
    <row r="15">
      <c r="A15" t="s">
        <v>55</v>
      </c>
      <c r="B15" t="s">
        <v>56</v>
      </c>
      <c r="C15" t="s">
        <v>57</v>
      </c>
      <c r="D15" s="9">
        <v>0.175</v>
      </c>
      <c r="E15" s="11">
        <f>D15*$B$2</f>
        <v>0.175</v>
      </c>
      <c r="F15" t="s">
        <v>41</v>
      </c>
      <c r="G15" s="4">
        <f>E15*0</f>
        <v>0</v>
      </c>
    </row>
    <row r="16">
      <c r="A16" t="s">
        <v>58</v>
      </c>
      <c r="B16" t="s">
        <v>59</v>
      </c>
      <c r="C16" t="s">
        <v>60</v>
      </c>
      <c r="D16" s="9">
        <v>0.1</v>
      </c>
      <c r="E16" s="11">
        <f>D16*$B$2</f>
        <v>0.1</v>
      </c>
      <c r="F16" t="s">
        <v>41</v>
      </c>
      <c r="G16" s="4">
        <f>E16*5.2</f>
        <v>0.52</v>
      </c>
    </row>
    <row r="17">
      <c r="A17" t="s">
        <v>61</v>
      </c>
      <c r="B17" t="s">
        <v>62</v>
      </c>
      <c r="C17" t="s">
        <v>63</v>
      </c>
      <c r="D17" s="9">
        <v>0.15</v>
      </c>
      <c r="E17" s="11">
        <f>D17*$B$2</f>
        <v>0.15</v>
      </c>
      <c r="F17" t="s">
        <v>41</v>
      </c>
      <c r="G17" s="4">
        <f>E17*3.2</f>
        <v>0.48</v>
      </c>
    </row>
    <row r="18">
      <c r="A18" t="s">
        <v>64</v>
      </c>
      <c r="B18" t="s">
        <v>65</v>
      </c>
      <c r="C18" t="s">
        <v>63</v>
      </c>
      <c r="D18" s="9">
        <v>0.078</v>
      </c>
      <c r="E18" s="11">
        <f>D18*$B$2</f>
        <v>0.078</v>
      </c>
      <c r="F18" t="s">
        <v>41</v>
      </c>
      <c r="G18" s="4">
        <f>E18*0.35</f>
        <v>0.0273</v>
      </c>
    </row>
    <row r="19">
      <c r="A19" t="s">
        <v>66</v>
      </c>
      <c r="B19" t="s">
        <v>67</v>
      </c>
      <c r="C19" t="s">
        <v>63</v>
      </c>
      <c r="D19" s="9">
        <v>0.5</v>
      </c>
      <c r="E19" s="11">
        <f>D19*$B$2</f>
        <v>0.5</v>
      </c>
      <c r="F19" t="s">
        <v>34</v>
      </c>
      <c r="G19" s="4">
        <f>E19*1.2</f>
        <v>0.6</v>
      </c>
    </row>
    <row r="20">
      <c r="A20" t="s">
        <v>68</v>
      </c>
      <c r="B20" t="s">
        <v>69</v>
      </c>
      <c r="C20" t="s">
        <v>70</v>
      </c>
      <c r="D20" s="9">
        <v>0.5</v>
      </c>
      <c r="E20" s="11">
        <f>D20*$B$2</f>
        <v>0.5</v>
      </c>
      <c r="F20" t="s">
        <v>41</v>
      </c>
      <c r="G20" s="4">
        <f>E20*1.6</f>
        <v>0.8</v>
      </c>
    </row>
    <row r="21">
      <c r="A21" t="s">
        <v>71</v>
      </c>
      <c r="B21" t="s">
        <v>72</v>
      </c>
      <c r="C21" t="s">
        <v>70</v>
      </c>
      <c r="D21" s="9">
        <v>0.05</v>
      </c>
      <c r="E21" s="11">
        <f>D21*$B$2</f>
        <v>0.05</v>
      </c>
      <c r="F21" t="s">
        <v>41</v>
      </c>
      <c r="G21" s="4">
        <f>E21*0.82</f>
        <v>0.041</v>
      </c>
    </row>
    <row r="22">
      <c r="A22" t="s">
        <v>73</v>
      </c>
      <c r="B22" t="s">
        <v>74</v>
      </c>
      <c r="C22" t="s">
        <v>75</v>
      </c>
      <c r="D22" s="9">
        <v>0.1</v>
      </c>
      <c r="E22" s="11">
        <f>D22*$B$2</f>
        <v>0.1</v>
      </c>
      <c r="F22" t="s">
        <v>41</v>
      </c>
      <c r="G22" s="4">
        <f>E22*9.26</f>
        <v>0.926</v>
      </c>
    </row>
    <row r="23">
      <c r="A23" t="s">
        <v>76</v>
      </c>
      <c r="B23" t="s">
        <v>77</v>
      </c>
      <c r="C23" t="s">
        <v>75</v>
      </c>
      <c r="D23" s="9">
        <v>4</v>
      </c>
      <c r="E23" s="11">
        <f>D23*$B$2</f>
        <v>4</v>
      </c>
      <c r="F23" t="s">
        <v>41</v>
      </c>
      <c r="G23" s="4">
        <f>E23*3.89</f>
        <v>15.56</v>
      </c>
    </row>
    <row r="24">
      <c r="A24" t="s">
        <v>78</v>
      </c>
      <c r="B24" t="s">
        <v>79</v>
      </c>
      <c r="C24" t="s">
        <v>75</v>
      </c>
      <c r="D24" s="9">
        <v>2</v>
      </c>
      <c r="E24" s="11">
        <f>D24*$B$2</f>
        <v>2</v>
      </c>
      <c r="F24" t="s">
        <v>41</v>
      </c>
      <c r="G24" s="4">
        <f>E24*3.85</f>
        <v>7.7</v>
      </c>
    </row>
    <row r="25">
      <c r="A25" t="s" s="12">
        <v>80</v>
      </c>
      <c r="B25" t="s">
        <v>81</v>
      </c>
      <c r="C25" t="s">
        <v>82</v>
      </c>
      <c r="D25" s="9">
        <v>16</v>
      </c>
      <c r="E25" s="11">
        <f>D25*$B$2</f>
        <v>16</v>
      </c>
      <c r="F25" t="s">
        <v>24</v>
      </c>
      <c r="G25" s="4">
        <f>E25*0</f>
        <v>0</v>
      </c>
    </row>
    <row r="26">
      <c r="A26"/>
      <c r="B26"/>
      <c r="C26"/>
      <c r="D26"/>
      <c r="E26"/>
      <c r="F26" t="s" s="3">
        <v>83</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84</v>
      </c>
      <c r="B1" t="s" s="2">
        <v>85</v>
      </c>
      <c r="C1" t="s" s="2">
        <v>86</v>
      </c>
      <c r="D1" t="s" s="2">
        <v>87</v>
      </c>
      <c r="E1" t="s" s="2">
        <v>29</v>
      </c>
      <c r="F1" t="s" s="2">
        <v>5</v>
      </c>
    </row>
    <row r="2">
      <c r="A2">
        <v>0</v>
      </c>
      <c r="B2" t="s">
        <v>2</v>
      </c>
      <c r="C2" t="s">
        <v>88</v>
      </c>
      <c r="D2" s="11">
        <v>1</v>
      </c>
      <c r="E2" t="s">
        <v>24</v>
      </c>
      <c r="F2" t="s">
        <v>82</v>
      </c>
    </row>
    <row r="3">
      <c r="A3">
        <v>1</v>
      </c>
      <c r="B3" t="s">
        <v>89</v>
      </c>
      <c r="C3" t="s">
        <v>90</v>
      </c>
      <c r="D3" s="11">
        <v>16</v>
      </c>
      <c r="E3" t="s">
        <v>41</v>
      </c>
      <c r="F3" t="s">
        <v>82</v>
      </c>
    </row>
    <row r="4">
      <c r="A4">
        <v>1</v>
      </c>
      <c r="B4" t="s">
        <v>91</v>
      </c>
      <c r="C4" t="s">
        <v>90</v>
      </c>
      <c r="D4" s="11">
        <v>7</v>
      </c>
      <c r="E4" t="s">
        <v>34</v>
      </c>
      <c r="F4" t="s">
        <v>33</v>
      </c>
    </row>
    <row r="5">
      <c r="A5">
        <v>1</v>
      </c>
      <c r="B5" t="s">
        <v>92</v>
      </c>
      <c r="C5" t="s">
        <v>88</v>
      </c>
      <c r="D5" s="11">
        <v>7</v>
      </c>
      <c r="E5" t="s">
        <v>34</v>
      </c>
      <c r="F5" t="s">
        <v>93</v>
      </c>
    </row>
    <row r="6">
      <c r="A6">
        <v>1</v>
      </c>
      <c r="B6" t="s">
        <v>94</v>
      </c>
      <c r="C6" t="s">
        <v>90</v>
      </c>
      <c r="D6" s="11">
        <v>0.5</v>
      </c>
      <c r="E6" t="s">
        <v>41</v>
      </c>
      <c r="F6" t="s">
        <v>70</v>
      </c>
    </row>
    <row r="7">
      <c r="A7">
        <v>1</v>
      </c>
      <c r="B7" t="s">
        <v>95</v>
      </c>
      <c r="C7" t="s">
        <v>88</v>
      </c>
      <c r="D7" s="11">
        <v>50</v>
      </c>
      <c r="E7" t="s">
        <v>24</v>
      </c>
      <c r="F7" t="s">
        <v>96</v>
      </c>
    </row>
    <row r="8">
      <c r="A8">
        <v>2</v>
      </c>
      <c r="B8" t="s">
        <v>97</v>
      </c>
      <c r="C8" t="s">
        <v>90</v>
      </c>
      <c r="D8" s="11">
        <v>2</v>
      </c>
      <c r="E8" t="s">
        <v>41</v>
      </c>
      <c r="F8" t="s">
        <v>75</v>
      </c>
    </row>
    <row r="9">
      <c r="A9">
        <v>2</v>
      </c>
      <c r="B9" t="s">
        <v>98</v>
      </c>
      <c r="C9" t="s">
        <v>90</v>
      </c>
      <c r="D9" s="11">
        <v>6.825</v>
      </c>
      <c r="E9" t="s">
        <v>34</v>
      </c>
      <c r="F9" t="s">
        <v>37</v>
      </c>
    </row>
    <row r="10">
      <c r="A10">
        <v>2</v>
      </c>
      <c r="B10" t="s">
        <v>99</v>
      </c>
      <c r="C10" t="s">
        <v>90</v>
      </c>
      <c r="D10" s="11">
        <v>0.1</v>
      </c>
      <c r="E10" t="s">
        <v>41</v>
      </c>
      <c r="F10" t="s">
        <v>60</v>
      </c>
    </row>
    <row r="11">
      <c r="A11">
        <v>2</v>
      </c>
      <c r="B11" t="s">
        <v>100</v>
      </c>
      <c r="C11" t="s">
        <v>90</v>
      </c>
      <c r="D11" s="11">
        <v>0.175</v>
      </c>
      <c r="E11" t="s">
        <v>41</v>
      </c>
      <c r="F11" t="s">
        <v>57</v>
      </c>
    </row>
    <row r="12">
      <c r="A12">
        <v>2</v>
      </c>
      <c r="B12" t="s">
        <v>101</v>
      </c>
      <c r="C12" t="s">
        <v>90</v>
      </c>
      <c r="D12" s="11">
        <v>0.05</v>
      </c>
      <c r="E12" t="s">
        <v>41</v>
      </c>
      <c r="F12" t="s">
        <v>70</v>
      </c>
    </row>
    <row r="13">
      <c r="A13">
        <v>2</v>
      </c>
      <c r="B13" t="s">
        <v>102</v>
      </c>
      <c r="C13" t="s">
        <v>90</v>
      </c>
      <c r="D13" s="11">
        <v>0.005</v>
      </c>
      <c r="E13" t="s">
        <v>41</v>
      </c>
      <c r="F13" t="s">
        <v>63</v>
      </c>
    </row>
    <row r="14">
      <c r="A14">
        <v>1</v>
      </c>
      <c r="B14" t="s">
        <v>103</v>
      </c>
      <c r="C14" t="s">
        <v>90</v>
      </c>
      <c r="D14" s="11">
        <v>0.5</v>
      </c>
      <c r="E14" t="s">
        <v>34</v>
      </c>
      <c r="F14" t="s">
        <v>63</v>
      </c>
    </row>
    <row r="15">
      <c r="A15">
        <v>1</v>
      </c>
      <c r="B15" t="s">
        <v>104</v>
      </c>
      <c r="C15" t="s">
        <v>90</v>
      </c>
      <c r="D15" s="11">
        <v>0.2</v>
      </c>
      <c r="E15" t="s">
        <v>41</v>
      </c>
      <c r="F15" t="s">
        <v>54</v>
      </c>
    </row>
    <row r="16">
      <c r="A16">
        <v>1</v>
      </c>
      <c r="B16" t="s">
        <v>105</v>
      </c>
      <c r="C16" t="s">
        <v>90</v>
      </c>
      <c r="D16" s="11">
        <v>4</v>
      </c>
      <c r="E16" t="s">
        <v>41</v>
      </c>
      <c r="F16" t="s">
        <v>75</v>
      </c>
    </row>
    <row r="17">
      <c r="A17">
        <v>1</v>
      </c>
      <c r="B17" t="s">
        <v>106</v>
      </c>
      <c r="C17" t="s">
        <v>90</v>
      </c>
      <c r="D17" s="11">
        <v>0.073</v>
      </c>
      <c r="E17" t="s">
        <v>41</v>
      </c>
      <c r="F17" t="s">
        <v>63</v>
      </c>
    </row>
    <row r="18">
      <c r="A18">
        <v>1</v>
      </c>
      <c r="B18" t="s">
        <v>107</v>
      </c>
      <c r="C18" t="s">
        <v>90</v>
      </c>
      <c r="D18" s="11">
        <v>0.1</v>
      </c>
      <c r="E18" t="s">
        <v>41</v>
      </c>
      <c r="F18" t="s">
        <v>75</v>
      </c>
    </row>
    <row r="19">
      <c r="A19">
        <v>1</v>
      </c>
      <c r="B19" t="s">
        <v>108</v>
      </c>
      <c r="C19" t="s">
        <v>90</v>
      </c>
      <c r="D19" s="11">
        <v>0.007</v>
      </c>
      <c r="E19" t="s">
        <v>41</v>
      </c>
      <c r="F19" t="s">
        <v>40</v>
      </c>
    </row>
    <row r="20">
      <c r="A20">
        <v>1</v>
      </c>
      <c r="B20" t="s">
        <v>109</v>
      </c>
      <c r="C20" t="s">
        <v>90</v>
      </c>
      <c r="D20" s="11">
        <v>1</v>
      </c>
      <c r="E20" t="s">
        <v>24</v>
      </c>
      <c r="F20" t="s">
        <v>48</v>
      </c>
    </row>
    <row r="21">
      <c r="A21">
        <v>1</v>
      </c>
      <c r="B21" t="s">
        <v>110</v>
      </c>
      <c r="C21" t="s">
        <v>90</v>
      </c>
      <c r="D21" s="11">
        <v>0.5</v>
      </c>
      <c r="E21" t="s">
        <v>41</v>
      </c>
      <c r="F21" t="s">
        <v>51</v>
      </c>
    </row>
    <row r="22">
      <c r="A22">
        <v>1</v>
      </c>
      <c r="B22" t="s">
        <v>111</v>
      </c>
      <c r="C22" t="s">
        <v>90</v>
      </c>
      <c r="D22" s="11">
        <v>0.015</v>
      </c>
      <c r="E22" t="s">
        <v>41</v>
      </c>
      <c r="F22" t="s">
        <v>40</v>
      </c>
    </row>
    <row r="23">
      <c r="A23">
        <v>1</v>
      </c>
      <c r="B23" t="s">
        <v>112</v>
      </c>
      <c r="C23" t="s">
        <v>90</v>
      </c>
      <c r="D23" s="11">
        <v>0.15</v>
      </c>
      <c r="E23" t="s">
        <v>41</v>
      </c>
      <c r="F23" t="s">
        <v>63</v>
      </c>
    </row>
    <row r="24">
      <c r="A24">
        <v>1</v>
      </c>
      <c r="B24" t="s">
        <v>113</v>
      </c>
      <c r="C24" t="s">
        <v>90</v>
      </c>
      <c r="D24" s="11">
        <v>0.01</v>
      </c>
      <c r="E24" t="s">
        <v>41</v>
      </c>
      <c r="F24"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114</v>
      </c>
      <c r="B1" t="s" s="2">
        <v>115</v>
      </c>
      <c r="C1" t="s" s="2">
        <v>116</v>
      </c>
      <c r="D1" t="s" s="2">
        <v>117</v>
      </c>
      <c r="E1" t="s" s="2">
        <v>118</v>
      </c>
      <c r="F1" t="s" s="2">
        <v>119</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Confectionner le bouquet garni avec des éléments préalablement désinfectés. Réaliser 7 litres de fond brun de veau lié, à partir de fond déshydraté, en se reportant aux recommandations du fabricant. Maintenir au chaud en attente d'utilisation.</t>
        </is>
      </c>
      <c r="E3" t="s" s="14"/>
      <c r="F3"/>
    </row>
    <row r="4">
      <c r="A4" t="s">
        <v>2</v>
      </c>
      <c r="B4">
        <v>3</v>
      </c>
      <c r="C4"/>
      <c r="D4" t="inlineStr" s="14">
        <is>
          <t>Faire mariner la viande — La veille, dans un bac GN 2/1 H 250 en polycarbonate, faire mariner les morceaux de viande dans la bière avec les oignons émincés, l'ail haché, le bouquet garni et les baies de genièvre. Sur le couvercle, indiquer la traçabilité de la viande et la date de mise en marinade. Réserver au froid à +3°C.</t>
        </is>
      </c>
      <c r="E4" t="s" s="14"/>
      <c r="F4"/>
    </row>
    <row r="5">
      <c r="A5" t="s">
        <v>2</v>
      </c>
      <c r="B5">
        <v>4</v>
      </c>
      <c r="C5"/>
      <c r="D5" t="inlineStr" s="14">
        <is>
          <t>Faire revenir la viande — Égoutter la viande et les éléments de la marinade. Réserver le liquide de la marinade. Répartir les morceaux sur des bacs GN 1/1 H 45 perforés. Étager les bacs sur l'échelle de cuisson en prenant soin de mettre un bac dans le bas de l'échelle afin de recueillir les matières carbonisées. Saisir la viande au four à chaleur sèche à +250°C.</t>
        </is>
      </c>
      <c r="E5" t="s" s="14"/>
      <c r="F5"/>
    </row>
    <row r="6">
      <c r="A6" t="s">
        <v>2</v>
      </c>
      <c r="B6">
        <v>5</v>
      </c>
      <c r="C6"/>
      <c r="D6" t="inlineStr" s="14">
        <is>
          <t>Marquer la cuisson de la carbonade — Répartir tous les éléments dans la sauteuse. Singer la viande. Mouiller avec le fond brun de veau lié et le liquide de la marinade. Ajouter les éléments de l'assaisonnement. Porter à ébullition et écumer la surface. Stabiliser la source de chaleur à la température nécessaire pour maintenir un frémissement. Poser la sonde de cuisson au cœur d'un morceau. Couvrir la sauteuse et cuire pendant 2h à 2h30. Contrôler la cuisson. Atteindre +95/97°C au cœur de la viande.</t>
        </is>
      </c>
      <c r="E6" t="s" s="14"/>
      <c r="F6"/>
    </row>
    <row r="7">
      <c r="A7" t="s">
        <v>2</v>
      </c>
      <c r="B7">
        <v>6</v>
      </c>
      <c r="C7"/>
      <c r="D7" t="inlineStr" s="14">
        <is>
          <t>Confectionner la sauce — Décanter les morceaux de viande dans 4 bacs GN 1/1 H 65 de service. Réserver au chaud en attente de finition. Dépouiller et faire réduire le fond pour obtenir 12 litres de sauce. Réserver le fond réduit dans un rondeau. Pendant ce temps, dans une russe, délayer le sucre et le vinaigre de vin. Faire réduire les 2 éléments pour obtenir un caramel blond. Ajouter au fond de cuisson réduit, la gastrique et la moutarde préalablement détendue dans une petite calotte avec un peu de fond de cuisson. Émulsionner la sauce au mixeur. Éventuellement, mettre au point la consistance de la sauce (avec du roux déshydraté ou du beurre manié). Émietter le pain d'épices dans la sauce.</t>
        </is>
      </c>
      <c r="E7" t="s" s="14"/>
      <c r="F7"/>
    </row>
    <row r="8">
      <c r="A8" t="s">
        <v>2</v>
      </c>
      <c r="B8">
        <v>7</v>
      </c>
      <c r="C8"/>
      <c r="D8" t="s" s="14">
        <v>120</v>
      </c>
      <c r="E8" t="s" s="14"/>
      <c r="F8"/>
    </row>
    <row r="9">
      <c r="A9" t="s">
        <v>121</v>
      </c>
      <c r="B9">
        <v>1</v>
      </c>
      <c r="C9" t="s">
        <v>122</v>
      </c>
      <c r="D9" t="s" s="14">
        <v>123</v>
      </c>
      <c r="E9" t="s" s="14"/>
      <c r="F9"/>
    </row>
    <row r="10">
      <c r="A10" t="s">
        <v>124</v>
      </c>
      <c r="B10">
        <v>1</v>
      </c>
      <c r="C10"/>
      <c r="D10" t="inlineStr" s="14">
        <is>
          <t>Mise en place du poste de travail — Verifier les DLC, peser les denrees, selectionner le materiel necessaire. Laver et desinfecter le materiel et le poste de travail en suivant les protocoles.</t>
        </is>
      </c>
      <c r="E10" t="s" s="14"/>
      <c r="F10"/>
    </row>
    <row r="11">
      <c r="A11" t="s">
        <v>124</v>
      </c>
      <c r="B11">
        <v>2</v>
      </c>
      <c r="C11"/>
      <c r="D11" t="s" s="14">
        <v>125</v>
      </c>
      <c r="E11" t="s" s="14"/>
      <c r="F11"/>
    </row>
    <row r="12">
      <c r="A12" t="s">
        <v>124</v>
      </c>
      <c r="B12">
        <v>3</v>
      </c>
      <c r="C12"/>
      <c r="D12" t="inlineStr" s="14">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2" t="s" s="14"/>
      <c r="F12"/>
    </row>
    <row r="13">
      <c r="A13" t="s">
        <v>124</v>
      </c>
      <c r="B13">
        <v>4</v>
      </c>
      <c r="C13"/>
      <c r="D13" t="s" s="14">
        <v>126</v>
      </c>
      <c r="E13" t="s" s="14"/>
      <c r="F13"/>
    </row>
    <row r="14">
      <c r="A14" t="s">
        <v>124</v>
      </c>
      <c r="B14">
        <v>5</v>
      </c>
      <c r="C14"/>
      <c r="D14" t="inlineStr" s="14">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4" t="s" s="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5"/>
  <cols>
    <col min="1" max="1" width="22" customWidth="1"/>
    <col min="2" max="2" width="52" customWidth="1"/>
    <col min="3" max="3" width="14" customWidth="1"/>
    <col min="4" max="4" width="10" customWidth="1"/>
  </cols>
  <sheetData>
    <row r="1" customHeight="1" ht="24">
      <c r="A1" t="s" s="7">
        <v>127</v>
      </c>
      <c r="B1"/>
      <c r="C1"/>
      <c r="D1"/>
    </row>
    <row r="2">
      <c r="A2" t="str" s="15">
        <f>"GRO_CDC_131 · CUI.PV.BOEUF · référence : "&amp;Besoins!B3&amp;" "&amp;Besoins!C3&amp;" · multiplicateur réglable sur la feuille ""Besoins"""</f>
        <v>GRO_CDC_131 · CUI.PV.BOEUF · référence : 1 pc · multiplicateur réglable sur la feuille </v>
      </c>
      <c r="B2"/>
      <c r="C2"/>
      <c r="D2"/>
    </row>
    <row r="3">
      <c r="A3"/>
      <c r="B3"/>
      <c r="C3"/>
      <c r="D3"/>
    </row>
    <row r="4">
      <c r="A4" t="s" s="16">
        <v>128</v>
      </c>
      <c r="B4"/>
      <c r="C4"/>
      <c r="D4"/>
    </row>
    <row r="5">
      <c r="A5" t="s" s="17">
        <v>129</v>
      </c>
      <c r="B5" t="str" s="14">
        <f>Procedure!D2</f>
        <v>Mise en place du poste de travail — Vérifier les D.L.C., peser les denrées, sélectionner le matériel nécessaire. Désinfecter le matériel et le poste de travail suivant les protocoles.</v>
      </c>
      <c r="C5"/>
      <c r="D5"/>
    </row>
    <row r="6">
      <c r="A6" t="s" s="17">
        <v>130</v>
      </c>
      <c r="B6" t="str" s="14">
        <f>Procedure!D3</f>
        <v>Préparations préliminaires — Confectionner le bouquet garni avec des éléments préalablement désinfectés. Réaliser 7 litres de fond brun de veau lié, à partir de fond déshydraté, en se reportant aux recommandations du fabricant. Maintenir au chaud en attente d'utilisation.</v>
      </c>
      <c r="C6"/>
      <c r="D6"/>
    </row>
    <row r="7">
      <c r="A7"/>
      <c r="B7" t="s">
        <v>131</v>
      </c>
      <c r="C7" s="11">
        <f>'Besoins'!$B$2*7</f>
        <v>7</v>
      </c>
      <c r="D7" t="s">
        <v>34</v>
      </c>
    </row>
    <row r="8">
      <c r="A8"/>
      <c r="B8" t="str">
        <f>Besoins!B12</f>
        <v>Bouquet garni sachet dose</v>
      </c>
      <c r="C8" s="11">
        <f>Besoins!E12</f>
        <v>1</v>
      </c>
      <c r="D8" t="str">
        <f>Besoins!F12</f>
        <v>pc</v>
      </c>
    </row>
    <row r="9">
      <c r="A9" t="s" s="17">
        <v>132</v>
      </c>
      <c r="B9" t="str" s="14">
        <f>Procedure!D4</f>
        <v>Faire mariner la viande — La veille, dans un bac GN 2/1 H 250 en polycarbonate, faire mariner les morceaux de viande dans la bière avec les oignons émincés, l'ail haché, le bouquet garni et les baies de genièvre. Sur le couvercle, indiquer la traçabilité de la viande et la date de mise en marinade. Réserver au froid à +3°C.</v>
      </c>
      <c r="C9"/>
      <c r="D9"/>
    </row>
    <row r="10">
      <c r="A10"/>
      <c r="B10" t="str">
        <f>Besoins!B25</f>
        <v>Macreuse à braiser (1315 sans jumeau nerveux)</v>
      </c>
      <c r="C10" s="11">
        <f>Besoins!E25</f>
        <v>16</v>
      </c>
      <c r="D10" t="str">
        <f>Besoins!F25</f>
        <v>kg</v>
      </c>
    </row>
    <row r="11">
      <c r="A11"/>
      <c r="B11" t="str">
        <f>Besoins!B7</f>
        <v>Bière brune (carbonnade)</v>
      </c>
      <c r="C11" s="11">
        <f>Besoins!E7</f>
        <v>7</v>
      </c>
      <c r="D11" t="str">
        <f>Besoins!F7</f>
        <v>lt</v>
      </c>
    </row>
    <row r="12">
      <c r="A12"/>
      <c r="B12" t="str">
        <f>Besoins!B23</f>
        <v>Oignons émincés surgelés</v>
      </c>
      <c r="C12" s="11">
        <f>Besoins!E23</f>
        <v>4</v>
      </c>
      <c r="D12" t="str">
        <f>Besoins!F23</f>
        <v>kg</v>
      </c>
    </row>
    <row r="13">
      <c r="A13"/>
      <c r="B13" t="str">
        <f>Besoins!B22</f>
        <v>Ail haché IQF</v>
      </c>
      <c r="C13" s="11">
        <f>Besoins!E22</f>
        <v>0.1</v>
      </c>
      <c r="D13" t="str">
        <f>Besoins!F22</f>
        <v>kg</v>
      </c>
    </row>
    <row r="14">
      <c r="A14"/>
      <c r="B14" t="str">
        <f>Besoins!B9</f>
        <v>Baies de genièvre</v>
      </c>
      <c r="C14" s="11">
        <f>Besoins!E9</f>
        <v>0.015</v>
      </c>
      <c r="D14" t="str">
        <f>Besoins!F9</f>
        <v>kg</v>
      </c>
    </row>
    <row r="15">
      <c r="A15" t="s" s="17">
        <v>133</v>
      </c>
      <c r="B15" t="str" s="14">
        <f>Procedure!D5</f>
        <v>Faire revenir la viande — Égoutter la viande et les éléments de la marinade. Réserver le liquide de la marinade. Répartir les morceaux sur des bacs GN 1/1 H 45 perforés. Étager les bacs sur l'échelle de cuisson en prenant soin de mettre un bac dans le bas de l'échelle afin de recueillir les matières carbonisées. Saisir la viande au four à chaleur sèche à +250°C.</v>
      </c>
      <c r="C15"/>
      <c r="D15"/>
    </row>
    <row r="16">
      <c r="A16" t="s" s="17">
        <v>134</v>
      </c>
      <c r="B16" t="str" s="14">
        <f>Procedure!D6</f>
        <v>Marquer la cuisson de la carbonade — Répartir tous les éléments dans la sauteuse. Singer la viande. Mouiller avec le fond brun de veau lié et le liquide de la marinade. Ajouter les éléments de l'assaisonnement. Porter à ébullition et écumer la surface. Stabiliser la source de chaleur à la température nécessaire pour maintenir un frémissement. Poser la sonde de cuisson au cœur d'un morceau. Couvrir la sauteuse et cuire pendant 2h à 2h30. Contrôler la cuisson. Atteindre +95/97°C au cœur de la viande.</v>
      </c>
      <c r="C16"/>
      <c r="D16"/>
    </row>
    <row r="17">
      <c r="A17"/>
      <c r="B17" t="str">
        <f>Besoins!B11</f>
        <v>Poivre noir moulu</v>
      </c>
      <c r="C17" s="11">
        <f>Besoins!E11</f>
        <v>0.007</v>
      </c>
      <c r="D17" t="str">
        <f>Besoins!F11</f>
        <v>kg</v>
      </c>
    </row>
    <row r="18">
      <c r="A18"/>
      <c r="B18" t="str">
        <f>Besoins!B14</f>
        <v>Farine de blé T55</v>
      </c>
      <c r="C18" s="11">
        <f>Besoins!E14</f>
        <v>0.2</v>
      </c>
      <c r="D18" t="str">
        <f>Besoins!F14</f>
        <v>kg</v>
      </c>
    </row>
    <row r="19">
      <c r="A19"/>
      <c r="B19" t="s">
        <v>135</v>
      </c>
      <c r="C19" s="11">
        <f>'Besoins'!$B$2*0.073</f>
        <v>0.073</v>
      </c>
      <c r="D19" t="s">
        <v>41</v>
      </c>
    </row>
    <row r="20">
      <c r="A20" t="s" s="17">
        <v>136</v>
      </c>
      <c r="B20" t="str" s="14">
        <f>Procedure!D7</f>
        <v>Confectionner la sauce — Décanter les morceaux de viande dans 4 bacs GN 1/1 H 65 de service. Réserver au chaud en attente de finition. Dépouiller et faire réduire le fond pour obtenir 12 litres de sauce. Réserver le fond réduit dans un rondeau. Pendant ce temps, dans une russe, délayer le sucre et le vinaigre de vin. Faire réduire les 2 éléments pour obtenir un caramel blond. Ajouter au fond de cuisson réduit, la gastrique et la moutarde préalablement détendue dans une petite calotte avec un peu de fond de cuisson. Émulsionner la sauce au mixeur. Éventuellement, mettre au point la consistance de la sauce (avec du roux déshydraté ou du beurre manié). Émietter le pain d'épices dans la sauce.</v>
      </c>
      <c r="C20"/>
      <c r="D20"/>
    </row>
    <row r="21">
      <c r="A21"/>
      <c r="B21" t="str">
        <f>Besoins!B13</f>
        <v>Pain d'epices tranche</v>
      </c>
      <c r="C21" s="11">
        <f>Besoins!E13</f>
        <v>0.5</v>
      </c>
      <c r="D21" t="str">
        <f>Besoins!F13</f>
        <v>kg</v>
      </c>
    </row>
    <row r="22">
      <c r="A22"/>
      <c r="B22" t="str">
        <f>Besoins!B17</f>
        <v>Moutarde de Dijon forte</v>
      </c>
      <c r="C22" s="11">
        <f>Besoins!E17</f>
        <v>0.15</v>
      </c>
      <c r="D22" t="str">
        <f>Besoins!F17</f>
        <v>kg</v>
      </c>
    </row>
    <row r="23">
      <c r="A23"/>
      <c r="B23" t="str">
        <f>Besoins!B10</f>
        <v>Gingembre moulu</v>
      </c>
      <c r="C23" s="11">
        <f>Besoins!E10</f>
        <v>0.01</v>
      </c>
      <c r="D23" t="str">
        <f>Besoins!F10</f>
        <v>kg</v>
      </c>
    </row>
    <row r="24">
      <c r="A24"/>
      <c r="B24" t="str">
        <f>Besoins!B20</f>
        <v>Cassonade brune</v>
      </c>
      <c r="C24" s="11">
        <f>Besoins!E20</f>
        <v>0.5</v>
      </c>
      <c r="D24" t="str">
        <f>Besoins!F20</f>
        <v>kg</v>
      </c>
    </row>
    <row r="25">
      <c r="A25"/>
      <c r="B25" t="str">
        <f>Besoins!B19</f>
        <v>Vinaigre de vin rouge</v>
      </c>
      <c r="C25" s="11">
        <f>Besoins!E19</f>
        <v>0.5</v>
      </c>
      <c r="D25" t="str">
        <f>Besoins!F19</f>
        <v>lt</v>
      </c>
    </row>
    <row r="26">
      <c r="A26" t="s" s="17">
        <v>137</v>
      </c>
      <c r="B26" t="str" s="14">
        <f>Procedure!D8</f>
        <v>Dresser en bacs de service — Répartir les oignons grelots glacés à brun (voir recette) sur les morceaux de viande.</v>
      </c>
      <c r="C26"/>
      <c r="D26"/>
    </row>
    <row r="27">
      <c r="A27"/>
      <c r="B27" t="s">
        <v>138</v>
      </c>
      <c r="C27" s="11">
        <f>'Besoins'!$B$2*50</f>
        <v>50</v>
      </c>
      <c r="D27" t="s">
        <v>24</v>
      </c>
    </row>
    <row r="28">
      <c r="A28"/>
      <c r="B28"/>
      <c r="C28"/>
      <c r="D28"/>
    </row>
    <row r="29">
      <c r="A29" t="s" s="16">
        <v>139</v>
      </c>
      <c r="B29"/>
      <c r="C29"/>
      <c r="D29"/>
    </row>
    <row r="30">
      <c r="A30" t="s" s="17">
        <v>129</v>
      </c>
      <c r="B30" t="str" s="14">
        <f>"[DISSOUDRE] "&amp;Procedure!D9</f>
        <v>[DISSOUDRE] Délayer la poudre dans l'eau froide en fouettant, puis porter à ébullition en remuant régulièrement.</v>
      </c>
      <c r="C30"/>
      <c r="D30"/>
    </row>
    <row r="31">
      <c r="A31"/>
      <c r="B31" t="str">
        <f>Besoins!B8</f>
        <v>EAU</v>
      </c>
      <c r="C31" s="11">
        <f>Besoins!E8</f>
        <v>6.825</v>
      </c>
      <c r="D31" t="str">
        <f>Besoins!F8</f>
        <v>lt</v>
      </c>
    </row>
    <row r="32">
      <c r="A32"/>
      <c r="B32" t="str">
        <f>Besoins!B15</f>
        <v>Fonds Brun Lié (Knorr Professional)</v>
      </c>
      <c r="C32" s="11">
        <f>Besoins!E15</f>
        <v>0.175</v>
      </c>
      <c r="D32" t="str">
        <f>Besoins!F15</f>
        <v>kg</v>
      </c>
    </row>
    <row r="33">
      <c r="A33"/>
      <c r="B33"/>
      <c r="C33"/>
      <c r="D33"/>
    </row>
    <row r="34">
      <c r="A34" t="s" s="16">
        <v>140</v>
      </c>
      <c r="B34"/>
      <c r="C34"/>
      <c r="D34"/>
    </row>
    <row r="35">
      <c r="A35" t="s" s="17">
        <v>129</v>
      </c>
      <c r="B35" t="str" s="14">
        <f>Procedure!D10</f>
        <v>Mise en place du poste de travail — Verifier les DLC, peser les denrees, selectionner le materiel necessaire. Laver et desinfecter le materiel et le poste de travail en suivant les protocoles.</v>
      </c>
      <c r="C35"/>
      <c r="D35"/>
    </row>
    <row r="36">
      <c r="A36" t="s" s="17">
        <v>130</v>
      </c>
      <c r="B36" t="str" s="14">
        <f>Procedure!D11</f>
        <v>Preparations preliminaires — Deconditionner les petits oignons grelots suivant la procedure. Dans une calotte, faire fondre le beurre.</v>
      </c>
      <c r="C36"/>
      <c r="D36"/>
    </row>
    <row r="37">
      <c r="A37"/>
      <c r="B37" t="str">
        <f>Besoins!B24</f>
        <v>Petits oignons blancs surgelés</v>
      </c>
      <c r="C37" s="11">
        <f>Besoins!E24</f>
        <v>2</v>
      </c>
      <c r="D37" t="str">
        <f>Besoins!F24</f>
        <v>kg</v>
      </c>
    </row>
    <row r="38">
      <c r="A38"/>
      <c r="B38" t="str">
        <f>Besoins!B16</f>
        <v>Beurre doux 82% MG plaquette</v>
      </c>
      <c r="C38" s="11">
        <f>Besoins!E16</f>
        <v>0.1</v>
      </c>
      <c r="D38" t="str">
        <f>Besoins!F16</f>
        <v>kg</v>
      </c>
    </row>
    <row r="39">
      <c r="A39" t="s" s="17">
        <v>132</v>
      </c>
      <c r="B39" t="str" s="14">
        <f>Procedure!D12</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39"/>
      <c r="D39"/>
    </row>
    <row r="40">
      <c r="A40"/>
      <c r="B40" t="str">
        <f>Besoins!B21</f>
        <v>Sucre blanc cristal sac 25 kg</v>
      </c>
      <c r="C40" s="11">
        <f>Besoins!E21</f>
        <v>0.05</v>
      </c>
      <c r="D40" t="str">
        <f>Besoins!F21</f>
        <v>kg</v>
      </c>
    </row>
    <row r="41">
      <c r="A41"/>
      <c r="B41" t="s">
        <v>135</v>
      </c>
      <c r="C41" s="11">
        <f>'Besoins'!$B$2*0.005</f>
        <v>0.005</v>
      </c>
      <c r="D41" t="s">
        <v>41</v>
      </c>
    </row>
    <row r="42">
      <c r="A42" t="s" s="17">
        <v>133</v>
      </c>
      <c r="B42" t="str" s="14">
        <f>Procedure!D13</f>
        <v>Decanter — Debarrasser delicatement les petits oignons directement sur le plat a garnir, ou bien reserver dans le bac de cuisson en attente d'utilisation.</v>
      </c>
      <c r="C42"/>
      <c r="D42"/>
    </row>
    <row r="43">
      <c r="A43" t="s" s="17">
        <v>134</v>
      </c>
      <c r="B43" t="str" s="14">
        <f>Procedure!D14</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43"/>
      <c r="D43"/>
    </row>
    <row r="44">
      <c r="A44"/>
      <c r="B44"/>
      <c r="C44"/>
      <c r="D44"/>
    </row>
    <row r="45">
      <c r="A45" t="s" s="18">
        <v>21</v>
      </c>
      <c r="B45"/>
      <c r="C45"/>
      <c r="D45"/>
    </row>
  </sheetData>
  <sheetProtection sheet="1" formatRows="0" formatColumns="0"/>
  <mergeCells count="19">
    <mergeCell ref="A1:D1"/>
    <mergeCell ref="A2:D2"/>
    <mergeCell ref="A4:D4"/>
    <mergeCell ref="B5:D5"/>
    <mergeCell ref="B6:D6"/>
    <mergeCell ref="B9:D9"/>
    <mergeCell ref="B15:D15"/>
    <mergeCell ref="B16:D16"/>
    <mergeCell ref="B20:D20"/>
    <mergeCell ref="B26:D26"/>
    <mergeCell ref="A29:D29"/>
    <mergeCell ref="B30:D30"/>
    <mergeCell ref="A34:D34"/>
    <mergeCell ref="B35:D35"/>
    <mergeCell ref="B36:D36"/>
    <mergeCell ref="B39:D39"/>
    <mergeCell ref="B42:D42"/>
    <mergeCell ref="B43:D43"/>
    <mergeCell ref="A45:D4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2026-09-23T23:46:41Z</dcterms:created>
  <dc:title>Carbonade flamande aux petits o</dc:title>
  <dc:subject/>
  <dc:creator>CUIS.web</dc:creator>
  <cp:lastModifiedBy/>
  <cp:keywords/>
  <dc:description>Export automatique — moteur récursif d'origine : Bernard Vandendaele</dc:description>
  <cp:category/>
  <dc:language>en-US</dc:language>
  <dcterms:modified xsi:type="dcterms:W3CDTF">2026-09-23T23:46:41Z</dcterms:modified>
  <cp:revision>1</cp:revision>
</cp:coreProperties>
</file>