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<sst xmlns="http://schemas.openxmlformats.org/spreadsheetml/2006/main" count="147" uniqueCount="147">
  <si>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</si>
  <si>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</si>
  <si>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</si>
  <si>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</si>
  <si>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</si>
  <si>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</si>
  <si>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</si>
  <si>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</si>
  <si>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</si>
  <si>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</si>
  <si>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</si>
  <si>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</si>
  <si>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</si>
  <si>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</si>
  <si>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</si>
  <si>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</si>
  <si>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</si>
  <si>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</si>
  <si>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</si>
  <si>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</si>
  <si>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</si>
  <si>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</si>
  <si>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</si>
  <si>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</si>
  <si>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</si>
  <si>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</si>
  <si>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</si>
  <si>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</si>
  <si>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</si>
  <si>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</si>
  <si>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</si>
  <si>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</si>
  <si>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</si>
  <si>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</si>
  <si>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</si>
  <si>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</si>
  <si>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</si>
  <si>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</si>
  <si>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</si>
  <si>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</si>
  <si>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</si>
  <si>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</si>
  <si>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</si>
  <si>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</si>
  <si>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</si>
  <si>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</si>
  <si>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</si>
  <si>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</si>
  <si>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</si>
  <si>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</si>
  <si>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</si>
  <si>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</si>
  <si>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</si>
  <si>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</si>
  <si>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</si>
  <si>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</si>
  <si>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</si>
  <si>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Recette</t>
  </si>
  <si>
    <t>#</t>
  </si>
  <si>
    <t>Verbe</t>
  </si>
  <si>
    <t>Étape</t>
  </si>
  <si>
    <t>Précision technique</t>
  </si>
  <si>
    <t>Durée</t>
  </si>
  <si>
    <t>DUXELLES À FARCIR</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</si>
  <si>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</si>
  <si>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</si>
  <si>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</si>
  <si>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</si>
  <si>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</si>
  <si>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</si>
  <si>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</si>
  <si>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</si>
  <si>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</si>
  <si>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</si>
  <si>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</si>
  <si>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</si>
  <si>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</si>
  <si>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</si>
  <si>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</si>
  <si>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</si>
  <si>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</si>
  <si>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</si>
  <si>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</si>
  <si>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</si>
  <si>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</si>
  <si>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</si>
  <si>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</si>
  <si>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</si>
  <si>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</si>
  <si>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</si>
  <si>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</si>
  <si>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Niveau</t>
  </si>
  <si>
    <t>Composant</t>
  </si>
  <si>
    <t>Type</t>
  </si>
  <si>
    <t>Quantité (× multiplicateur, voir feuille Besoins)</t>
  </si>
  <si>
    <t>recette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</si>
  <si>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</si>
  <si>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</si>
  <si>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</si>
  <si>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</si>
  <si>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</si>
  <si>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</si>
  <si>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 (conv.)</t>
  </si>
  <si>
    <t>conversion</t>
  </si>
  <si>
    <t xml:space="preserve">        ↳ Poivre noir moulu</t>
  </si>
  <si>
    <t xml:space="preserve">    ↳ VIN BLANC CUISSON (L) (conv.)</t>
  </si>
  <si>
    <t xml:space="preserve">    ↳ FOND BRUN DE VEAU LIÉ</t>
  </si>
  <si>
    <t xml:space="preserve">        ↳ FOND BRUN DE VEAU</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</si>
  <si>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</si>
  <si>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</si>
  <si>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</si>
  <si>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</si>
  <si>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</si>
  <si>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</si>
  <si>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</si>
  <si>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 (conv.)</t>
  </si>
  <si>
    <t xml:space="preserve">                ↳ Thym séché</t>
  </si>
  <si>
    <t xml:space="preserve">                ↳ Laurier sauce feuilles</t>
  </si>
  <si>
    <t xml:space="preserve">            ↳ Eau (robinet - moy. France 2026)</t>
  </si>
  <si>
    <t xml:space="preserve">        ↳ Fécule de pomme de terre</t>
  </si>
  <si>
    <t xml:space="preserve">        ↳ VIN BLANC CUISSON (L) (conv.)</t>
  </si>
  <si>
    <t xml:space="preserve">    ↳ AIL frais France cat.I 60-80mm</t>
  </si>
  <si>
    <t xml:space="preserve">    ↳ Pain de mie toast industriel (kg)</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</si>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</sst>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E7*0.0043</f>
        <v>0.00516</v>
      </c>
    </row>
    <row r="8">
      <c r="A8" t="s">
        <v>16</v>
      </c>
      <c r="B8" t="s">
        <v>17</v>
      </c>
      <c r="C8" t="s">
        <v>18</v>
      </c>
      <c r="D8" s="4">
        <v>0.001</v>
      </c>
      <c r="E8" s="6">
        <f>D8*$B$2</f>
        <v>0.001</v>
      </c>
      <c r="F8" t="s">
        <v>3</v>
      </c>
      <c r="G8" s="8">
        <f>E8*12.5</f>
        <v>0.0125</v>
      </c>
    </row>
    <row r="9">
      <c r="A9" t="s">
        <v>19</v>
      </c>
      <c r="B9" t="s">
        <v>20</v>
      </c>
      <c r="C9" t="s">
        <v>21</v>
      </c>
      <c r="D9" s="4">
        <v>0.0008</v>
      </c>
      <c r="E9" s="6">
        <f>D9*$B$2</f>
        <v>0.0008</v>
      </c>
      <c r="F9" t="s">
        <v>3</v>
      </c>
      <c r="G9" s="8">
        <f>E9*9.8</f>
        <v>0.00784</v>
      </c>
    </row>
    <row r="10">
      <c r="A10" t="s">
        <v>22</v>
      </c>
      <c r="B10" t="s">
        <v>23</v>
      </c>
      <c r="C10" t="s">
        <v>21</v>
      </c>
      <c r="D10" s="4">
        <v>0.0008</v>
      </c>
      <c r="E10" s="6">
        <f>D10*$B$2</f>
        <v>0.0008</v>
      </c>
      <c r="F10" t="s">
        <v>3</v>
      </c>
      <c r="G10" s="8">
        <f>E10*8.5</f>
        <v>0.0068</v>
      </c>
    </row>
    <row r="11">
      <c r="A11" t="s">
        <v>24</v>
      </c>
      <c r="B11" t="s">
        <v>25</v>
      </c>
      <c r="C11" t="s">
        <v>26</v>
      </c>
      <c r="D11" s="4">
        <v>0.022</v>
      </c>
      <c r="E11" s="6">
        <f>D11*$B$2</f>
        <v>0.022</v>
      </c>
      <c r="F11" t="s">
        <v>27</v>
      </c>
      <c r="G11" s="8">
        <f>E11*24.02</f>
        <v>0.52844</v>
      </c>
    </row>
    <row r="12">
      <c r="A12" t="s">
        <v>28</v>
      </c>
      <c r="B12" t="s">
        <v>29</v>
      </c>
      <c r="C12" t="s">
        <v>30</v>
      </c>
      <c r="D12" s="4">
        <v>0.008</v>
      </c>
      <c r="E12" s="6">
        <f>D12*$B$2</f>
        <v>0.008</v>
      </c>
      <c r="F12" t="s">
        <v>3</v>
      </c>
      <c r="G12" s="8">
        <f>E12*1.5</f>
        <v>0.012</v>
      </c>
    </row>
    <row r="13">
      <c r="A13" t="s">
        <v>31</v>
      </c>
      <c r="B13" t="s">
        <v>32</v>
      </c>
      <c r="C13" t="s">
        <v>33</v>
      </c>
      <c r="D13" s="4">
        <v>0.1</v>
      </c>
      <c r="E13" s="6">
        <f>D13*$B$2</f>
        <v>0.1</v>
      </c>
      <c r="F13" t="s">
        <v>3</v>
      </c>
      <c r="G13" s="8">
        <f>E13*5.2</f>
        <v>0.52</v>
      </c>
    </row>
    <row r="14">
      <c r="A14" t="s">
        <v>34</v>
      </c>
      <c r="B14" t="s">
        <v>35</v>
      </c>
      <c r="C14" t="s">
        <v>36</v>
      </c>
      <c r="D14" s="4">
        <v>0.028</v>
      </c>
      <c r="E14" s="6">
        <f>D14*$B$2</f>
        <v>0.028</v>
      </c>
      <c r="F14" t="s">
        <v>3</v>
      </c>
      <c r="G14" s="8">
        <f>E14*6.5</f>
        <v>0.182</v>
      </c>
    </row>
    <row r="15">
      <c r="A15" t="s">
        <v>37</v>
      </c>
      <c r="B15" t="s">
        <v>38</v>
      </c>
      <c r="C15" t="s">
        <v>36</v>
      </c>
      <c r="D15" s="4">
        <v>0.08</v>
      </c>
      <c r="E15" s="6">
        <f>D15*$B$2</f>
        <v>0.08</v>
      </c>
      <c r="F15" t="s">
        <v>3</v>
      </c>
      <c r="G15" s="8">
        <f>E15*1.1</f>
        <v>0.088</v>
      </c>
    </row>
    <row r="16">
      <c r="A16" t="s">
        <v>39</v>
      </c>
      <c r="B16" t="s">
        <v>40</v>
      </c>
      <c r="C16" t="s">
        <v>36</v>
      </c>
      <c r="D16" s="4">
        <v>1</v>
      </c>
      <c r="E16" s="6">
        <f>D16*$B$2</f>
        <v>1</v>
      </c>
      <c r="F16" t="s">
        <v>3</v>
      </c>
      <c r="G16" s="8">
        <f>E16*3.2</f>
        <v>3.2</v>
      </c>
    </row>
    <row r="17">
      <c r="A17" t="s">
        <v>41</v>
      </c>
      <c r="B17" t="s">
        <v>42</v>
      </c>
      <c r="C17" t="s">
        <v>36</v>
      </c>
      <c r="D17" s="4">
        <v>0.075</v>
      </c>
      <c r="E17" s="6">
        <f>D17*$B$2</f>
        <v>0.075</v>
      </c>
      <c r="F17" t="s">
        <v>3</v>
      </c>
      <c r="G17" s="8">
        <f>E17*1.3</f>
        <v>0.0975</v>
      </c>
    </row>
    <row r="18">
      <c r="A18" t="s">
        <v>43</v>
      </c>
      <c r="B18" t="s">
        <v>44</v>
      </c>
      <c r="C18" t="s">
        <v>36</v>
      </c>
      <c r="D18" s="4">
        <v>0.155</v>
      </c>
      <c r="E18" s="6">
        <f>D18*$B$2</f>
        <v>0.155</v>
      </c>
      <c r="F18" t="s">
        <v>3</v>
      </c>
      <c r="G18" s="8">
        <f>E18*0.4</f>
        <v>0.062</v>
      </c>
    </row>
    <row r="19">
      <c r="A19" t="s">
        <v>45</v>
      </c>
      <c r="B19" t="s">
        <v>46</v>
      </c>
      <c r="C19" t="s">
        <v>36</v>
      </c>
      <c r="D19" s="4">
        <v>0.36</v>
      </c>
      <c r="E19" s="6">
        <f>D19*$B$2</f>
        <v>0.36</v>
      </c>
      <c r="F19" t="s">
        <v>47</v>
      </c>
      <c r="G19" s="8">
        <f>E19*0.45</f>
        <v>0.162</v>
      </c>
    </row>
    <row r="20">
      <c r="A20" t="s">
        <v>48</v>
      </c>
      <c r="B20" t="s">
        <v>49</v>
      </c>
      <c r="C20" t="s">
        <v>36</v>
      </c>
      <c r="D20" s="4">
        <v>0.16</v>
      </c>
      <c r="E20" s="6">
        <f>D20*$B$2</f>
        <v>0.16</v>
      </c>
      <c r="F20" t="s">
        <v>3</v>
      </c>
      <c r="G20" s="8">
        <f>E20*2.8</f>
        <v>0.448</v>
      </c>
    </row>
    <row r="21">
      <c r="A21" t="s">
        <v>50</v>
      </c>
      <c r="B21" t="s">
        <v>51</v>
      </c>
      <c r="C21" t="s">
        <v>52</v>
      </c>
      <c r="D21" s="4">
        <v>0.175</v>
      </c>
      <c r="E21" s="6">
        <f>D21*$B$2</f>
        <v>0.175</v>
      </c>
      <c r="F21" t="s">
        <v>3</v>
      </c>
      <c r="G21" s="8">
        <f>E21*2.8</f>
        <v>0.49</v>
      </c>
    </row>
    <row r="22">
      <c r="A22" t="s" s="9">
        <v>53</v>
      </c>
      <c r="B22" t="s">
        <v>54</v>
      </c>
      <c r="C22" t="s">
        <v>55</v>
      </c>
      <c r="D22" s="4">
        <v>0.8</v>
      </c>
      <c r="E22" s="6">
        <f>D22*$B$2</f>
        <v>0.8</v>
      </c>
      <c r="F22" t="s">
        <v>3</v>
      </c>
      <c r="G22" s="8">
        <f>E22*2.5</f>
        <v>2</v>
      </c>
    </row>
    <row r="23">
      <c r="A23"/>
      <c r="B23"/>
      <c r="C23"/>
      <c r="D23"/>
      <c r="E23"/>
      <c r="F23" t="s" s="10">
        <v>56</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2">
        <v>64</v>
      </c>
      <c r="E2" t="s" s="12"/>
      <c r="F2"/>
    </row>
    <row r="3">
      <c r="A3" t="s">
        <v>63</v>
      </c>
      <c r="B3">
        <v>2</v>
      </c>
      <c r="C3"/>
      <c r="D3" t="s" s="12">
        <v>65</v>
      </c>
      <c r="E3" t="s" s="12"/>
      <c r="F3"/>
    </row>
    <row r="4">
      <c r="A4" t="s">
        <v>63</v>
      </c>
      <c r="B4">
        <v>3</v>
      </c>
      <c r="C4"/>
      <c r="D4"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2"/>
      <c r="F4"/>
    </row>
    <row r="5">
      <c r="A5" t="s">
        <v>63</v>
      </c>
      <c r="B5">
        <v>4</v>
      </c>
      <c r="C5"/>
      <c r="D5" t="s" s="12">
        <v>66</v>
      </c>
      <c r="E5" t="s" s="12"/>
      <c r="F5"/>
    </row>
    <row r="6">
      <c r="A6" t="s">
        <v>63</v>
      </c>
      <c r="B6">
        <v>5</v>
      </c>
      <c r="C6"/>
      <c r="D6" t="s" s="12">
        <v>67</v>
      </c>
      <c r="E6" t="s" s="12"/>
      <c r="F6"/>
    </row>
    <row r="7">
      <c r="A7" t="s">
        <v>68</v>
      </c>
      <c r="B7">
        <v>1</v>
      </c>
      <c r="C7" t="s">
        <v>69</v>
      </c>
      <c r="D7" t="s" s="12">
        <v>64</v>
      </c>
      <c r="E7" t="s" s="12"/>
      <c r="F7"/>
    </row>
    <row r="8">
      <c r="A8" t="s">
        <v>68</v>
      </c>
      <c r="B8">
        <v>2</v>
      </c>
      <c r="C8" t="s">
        <v>70</v>
      </c>
      <c r="D8" t="inlineStr" s="12">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2"/>
      <c r="F8"/>
    </row>
    <row r="9">
      <c r="A9" t="s">
        <v>68</v>
      </c>
      <c r="B9">
        <v>3</v>
      </c>
      <c r="C9" t="s">
        <v>71</v>
      </c>
      <c r="D9" t="inlineStr" s="12">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2"/>
      <c r="F9"/>
    </row>
    <row r="10">
      <c r="A10" t="s">
        <v>68</v>
      </c>
      <c r="B10">
        <v>4</v>
      </c>
      <c r="C10" t="s">
        <v>72</v>
      </c>
      <c r="D10" t="s" s="12">
        <v>67</v>
      </c>
      <c r="E10" t="s" s="12"/>
      <c r="F10"/>
    </row>
    <row r="11">
      <c r="A11" t="s">
        <v>73</v>
      </c>
      <c r="B11">
        <v>1</v>
      </c>
      <c r="C11" t="s">
        <v>69</v>
      </c>
      <c r="D11" t="s" s="12">
        <v>74</v>
      </c>
      <c r="E11" t="s" s="12"/>
      <c r="F11"/>
    </row>
    <row r="12">
      <c r="A12" t="s">
        <v>73</v>
      </c>
      <c r="B12">
        <v>2</v>
      </c>
      <c r="C12" t="s">
        <v>71</v>
      </c>
      <c r="D12" t="s" s="12">
        <v>75</v>
      </c>
      <c r="E12" t="s" s="12"/>
      <c r="F12"/>
    </row>
    <row r="13">
      <c r="A13" t="s">
        <v>73</v>
      </c>
      <c r="B13">
        <v>3</v>
      </c>
      <c r="C13" t="s">
        <v>76</v>
      </c>
      <c r="D13" t="s" s="12">
        <v>77</v>
      </c>
      <c r="E13" t="s" s="12"/>
      <c r="F13"/>
    </row>
    <row r="14">
      <c r="A14" t="s">
        <v>73</v>
      </c>
      <c r="B14">
        <v>4</v>
      </c>
      <c r="C14" t="s">
        <v>78</v>
      </c>
      <c r="D14" t="inlineStr" s="12">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2"/>
      <c r="F14"/>
    </row>
    <row r="15">
      <c r="A15" t="s">
        <v>73</v>
      </c>
      <c r="B15">
        <v>5</v>
      </c>
      <c r="C15" t="s">
        <v>79</v>
      </c>
      <c r="D15" t="s" s="12">
        <v>80</v>
      </c>
      <c r="E15" t="s" s="12">
        <v>81</v>
      </c>
      <c r="F15" t="s">
        <v>82</v>
      </c>
    </row>
    <row r="16">
      <c r="A16" t="s">
        <v>73</v>
      </c>
      <c r="B16">
        <v>6</v>
      </c>
      <c r="C16"/>
      <c r="D16" t="inlineStr" s="12">
        <is>
          <t>Réserver ou refroidir — Tamponner, filmer et réserver au bain-marie à une température supérieure à + 63 °C, ou refroidir rapidement en cellule, identifier et réserver 24 h au maximum à + 3 °C.</t>
        </is>
      </c>
      <c r="E16" t="s" s="12"/>
      <c r="F16"/>
    </row>
    <row r="17">
      <c r="A17" t="s">
        <v>83</v>
      </c>
      <c r="B17">
        <v>1</v>
      </c>
      <c r="C17"/>
      <c r="D17" t="s" s="12">
        <v>84</v>
      </c>
      <c r="E17" t="s" s="12"/>
      <c r="F17"/>
    </row>
    <row r="18">
      <c r="A18" t="s">
        <v>83</v>
      </c>
      <c r="B18">
        <v>2</v>
      </c>
      <c r="C18"/>
      <c r="D18" t="s" s="12">
        <v>85</v>
      </c>
      <c r="E18" t="s" s="12"/>
      <c r="F18"/>
    </row>
    <row r="19">
      <c r="A19" t="s">
        <v>83</v>
      </c>
      <c r="B19">
        <v>3</v>
      </c>
      <c r="C19"/>
      <c r="D19" t="inlineStr" s="12">
        <is>
          <t>Colorer les os au four dans une plaque à rôtir aux dimensions appropriées — Sans matière grasse ; retourner les os fréquemment. Une plaque trop grande fait brûler les sucs (amertume), trop petite empêche une coloration uniforme.</t>
        </is>
      </c>
      <c r="E19" t="s" s="12"/>
      <c r="F19"/>
    </row>
    <row r="20">
      <c r="A20" t="s">
        <v>83</v>
      </c>
      <c r="B20">
        <v>4</v>
      </c>
      <c r="C20"/>
      <c r="D20" t="inlineStr" s="12">
        <is>
          <t>Préparer la garniture aromatique — Éplucher et laver les légumes ; tailler carottes et oignons en gros dés (mirepoix) ; écraser l'ail dégermé ; concasser les tomates sans les monder ; confectionner le bouquet garni.</t>
        </is>
      </c>
      <c r="E20" t="s" s="12"/>
      <c r="F20"/>
    </row>
    <row r="21">
      <c r="A21" t="s">
        <v>83</v>
      </c>
      <c r="B21">
        <v>5</v>
      </c>
      <c r="C21"/>
      <c r="D21" t="inlineStr" s="12">
        <is>
          <t>Ajouter carottes et oignons sur les os presque colorés — Les répartir sans remuer, laisser suer une dizaine de minutes. Débarrasser os et garniture dans un rondeau haut ou une marmite.</t>
        </is>
      </c>
      <c r="E21" t="s" s="12"/>
      <c r="F21"/>
    </row>
    <row r="22">
      <c r="A22" t="s">
        <v>83</v>
      </c>
      <c r="B22">
        <v>6</v>
      </c>
      <c r="C22"/>
      <c r="D22" t="inlineStr" s="12">
        <is>
          <t>Mouiller le fond — Dégraisser complètement la plaque, la déglacer à l'eau froide et verser le déglaçage sur les os ; compléter le mouillement à l'eau froide (ou au fond blanc de veau).</t>
        </is>
      </c>
      <c r="E22" t="s" s="12"/>
      <c r="F22"/>
    </row>
    <row r="23">
      <c r="A23" t="s">
        <v>83</v>
      </c>
      <c r="B23">
        <v>7</v>
      </c>
      <c r="C23"/>
      <c r="D23"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2"/>
      <c r="F23"/>
    </row>
    <row r="24">
      <c r="A24" t="s">
        <v>83</v>
      </c>
      <c r="B24">
        <v>8</v>
      </c>
      <c r="C24"/>
      <c r="D24" t="s" s="12">
        <v>86</v>
      </c>
      <c r="E24" t="s" s="12"/>
      <c r="F24"/>
    </row>
    <row r="25">
      <c r="A25" t="s">
        <v>83</v>
      </c>
      <c r="B25">
        <v>9</v>
      </c>
      <c r="C25"/>
      <c r="D25" t="s" s="12">
        <v>87</v>
      </c>
      <c r="E25" t="s" s="12"/>
      <c r="F25"/>
    </row>
    <row r="26">
      <c r="A26" t="s">
        <v>88</v>
      </c>
      <c r="B26">
        <v>1</v>
      </c>
      <c r="C26" t="s">
        <v>89</v>
      </c>
      <c r="D26" t="s" s="12">
        <v>64</v>
      </c>
      <c r="E26" t="s" s="12"/>
      <c r="F26"/>
    </row>
    <row r="27">
      <c r="A27" t="s">
        <v>88</v>
      </c>
      <c r="B27">
        <v>2</v>
      </c>
      <c r="C27" t="s">
        <v>89</v>
      </c>
      <c r="D27"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2"/>
      <c r="F27"/>
    </row>
    <row r="28">
      <c r="A28" t="s">
        <v>88</v>
      </c>
      <c r="B28">
        <v>3</v>
      </c>
      <c r="C28" t="s">
        <v>90</v>
      </c>
      <c r="D28"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2"/>
      <c r="F2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63</v>
      </c>
      <c r="C2" t="s">
        <v>95</v>
      </c>
      <c r="D2" s="6">
        <f>'Besoins'!$B$2*1.1</f>
        <v>1.1</v>
      </c>
      <c r="E2" t="s">
        <v>3</v>
      </c>
    </row>
    <row r="3">
      <c r="A3">
        <v>1</v>
      </c>
      <c r="B3" t="s">
        <v>96</v>
      </c>
      <c r="C3" t="s">
        <v>95</v>
      </c>
      <c r="D3" s="6">
        <f>'Besoins'!$B$2*0.65</f>
        <v>0.65</v>
      </c>
      <c r="E3" t="s">
        <v>3</v>
      </c>
    </row>
    <row r="4">
      <c r="A4">
        <v>2</v>
      </c>
      <c r="B4" t="s">
        <v>97</v>
      </c>
      <c r="C4" t="s">
        <v>98</v>
      </c>
      <c r="D4" s="6">
        <f>'Besoins'!$B$2*1</f>
        <v>1</v>
      </c>
      <c r="E4" t="s">
        <v>3</v>
      </c>
    </row>
    <row r="5">
      <c r="A5">
        <v>2</v>
      </c>
      <c r="B5" t="s">
        <v>99</v>
      </c>
      <c r="C5" t="s">
        <v>98</v>
      </c>
      <c r="D5" s="6">
        <f>'Besoins'!$B$2*0.1</f>
        <v>0.1</v>
      </c>
      <c r="E5" t="s">
        <v>3</v>
      </c>
    </row>
    <row r="6">
      <c r="A6">
        <v>2</v>
      </c>
      <c r="B6" t="s">
        <v>100</v>
      </c>
      <c r="C6" t="s">
        <v>98</v>
      </c>
      <c r="D6" s="6">
        <f>'Besoins'!$B$2*0.075</f>
        <v>0.075</v>
      </c>
      <c r="E6" t="s">
        <v>3</v>
      </c>
    </row>
    <row r="7">
      <c r="A7">
        <v>2</v>
      </c>
      <c r="B7" t="s">
        <v>101</v>
      </c>
      <c r="C7" t="s">
        <v>98</v>
      </c>
      <c r="D7" s="6">
        <f>'Besoins'!$B$2*0.075</f>
        <v>0.075</v>
      </c>
      <c r="E7" t="s">
        <v>3</v>
      </c>
    </row>
    <row r="8">
      <c r="A8">
        <v>2</v>
      </c>
      <c r="B8" t="s">
        <v>102</v>
      </c>
      <c r="C8" t="s">
        <v>103</v>
      </c>
      <c r="D8" s="6">
        <f>'Besoins'!$B$2*0.02</f>
        <v>0.02</v>
      </c>
      <c r="E8" t="s">
        <v>3</v>
      </c>
    </row>
    <row r="9">
      <c r="A9">
        <v>2</v>
      </c>
      <c r="B9" t="s">
        <v>104</v>
      </c>
      <c r="C9" t="s">
        <v>98</v>
      </c>
      <c r="D9" s="6">
        <f>'Besoins'!$B$2*0.001</f>
        <v>0.001</v>
      </c>
      <c r="E9" t="s">
        <v>3</v>
      </c>
    </row>
    <row r="10">
      <c r="A10">
        <v>1</v>
      </c>
      <c r="B10" t="s">
        <v>105</v>
      </c>
      <c r="C10" t="s">
        <v>103</v>
      </c>
      <c r="D10" s="6">
        <f>'Besoins'!$B$2*0.2</f>
        <v>0.2</v>
      </c>
      <c r="E10" t="s">
        <v>15</v>
      </c>
    </row>
    <row r="11">
      <c r="A11">
        <v>1</v>
      </c>
      <c r="B11" t="s">
        <v>106</v>
      </c>
      <c r="C11" t="s">
        <v>95</v>
      </c>
      <c r="D11" s="6">
        <f>'Besoins'!$B$2*0.4</f>
        <v>0.4</v>
      </c>
      <c r="E11" t="s">
        <v>15</v>
      </c>
    </row>
    <row r="12">
      <c r="A12">
        <v>2</v>
      </c>
      <c r="B12" t="s">
        <v>107</v>
      </c>
      <c r="C12" t="s">
        <v>95</v>
      </c>
      <c r="D12" s="6">
        <f>'Besoins'!$B$2*0.8</f>
        <v>0.8</v>
      </c>
      <c r="E12" t="s">
        <v>15</v>
      </c>
    </row>
    <row r="13">
      <c r="A13">
        <v>3</v>
      </c>
      <c r="B13" t="s">
        <v>108</v>
      </c>
      <c r="C13" t="s">
        <v>98</v>
      </c>
      <c r="D13" s="6">
        <f>'Besoins'!$B$2*0.8</f>
        <v>0.8</v>
      </c>
      <c r="E13" t="s">
        <v>3</v>
      </c>
    </row>
    <row r="14">
      <c r="A14">
        <v>3</v>
      </c>
      <c r="B14" t="s">
        <v>109</v>
      </c>
      <c r="C14" t="s">
        <v>98</v>
      </c>
      <c r="D14" s="6">
        <f>'Besoins'!$B$2*0.08</f>
        <v>0.08</v>
      </c>
      <c r="E14" t="s">
        <v>3</v>
      </c>
    </row>
    <row r="15">
      <c r="A15">
        <v>3</v>
      </c>
      <c r="B15" t="s">
        <v>110</v>
      </c>
      <c r="C15" t="s">
        <v>98</v>
      </c>
      <c r="D15" s="6">
        <f>'Besoins'!$B$2*0.08</f>
        <v>0.08</v>
      </c>
      <c r="E15" t="s">
        <v>3</v>
      </c>
    </row>
    <row r="16">
      <c r="A16">
        <v>3</v>
      </c>
      <c r="B16" t="s">
        <v>111</v>
      </c>
      <c r="C16" t="s">
        <v>98</v>
      </c>
      <c r="D16" s="6">
        <f>'Besoins'!$B$2*0.008</f>
        <v>0.008</v>
      </c>
      <c r="E16" t="s">
        <v>3</v>
      </c>
    </row>
    <row r="17">
      <c r="A17">
        <v>3</v>
      </c>
      <c r="B17" t="s">
        <v>112</v>
      </c>
      <c r="C17" t="s">
        <v>98</v>
      </c>
      <c r="D17" s="6">
        <f>'Besoins'!$B$2*0.16</f>
        <v>0.16</v>
      </c>
      <c r="E17" t="s">
        <v>3</v>
      </c>
    </row>
    <row r="18">
      <c r="A18">
        <v>3</v>
      </c>
      <c r="B18" t="s">
        <v>113</v>
      </c>
      <c r="C18" t="s">
        <v>95</v>
      </c>
      <c r="D18" s="6">
        <f>'Besoins'!$B$2*0.8</f>
        <v>0.8</v>
      </c>
      <c r="E18" t="s">
        <v>114</v>
      </c>
    </row>
    <row r="19">
      <c r="A19">
        <v>4</v>
      </c>
      <c r="B19" t="s">
        <v>115</v>
      </c>
      <c r="C19" t="s">
        <v>103</v>
      </c>
      <c r="D19" s="6">
        <f>'Besoins'!$B$2*0.016</f>
        <v>0.016</v>
      </c>
      <c r="E19" t="s">
        <v>3</v>
      </c>
    </row>
    <row r="20">
      <c r="A20">
        <v>4</v>
      </c>
      <c r="B20" t="s">
        <v>116</v>
      </c>
      <c r="C20" t="s">
        <v>98</v>
      </c>
      <c r="D20" s="6">
        <f>'Besoins'!$B$2*0.0008</f>
        <v>0.0008</v>
      </c>
      <c r="E20" t="s">
        <v>3</v>
      </c>
    </row>
    <row r="21">
      <c r="A21">
        <v>4</v>
      </c>
      <c r="B21" t="s">
        <v>117</v>
      </c>
      <c r="C21" t="s">
        <v>98</v>
      </c>
      <c r="D21" s="6">
        <f>'Besoins'!$B$2*0.0008</f>
        <v>0.0008</v>
      </c>
      <c r="E21" t="s">
        <v>3</v>
      </c>
    </row>
    <row r="22">
      <c r="A22">
        <v>3</v>
      </c>
      <c r="B22" t="s">
        <v>118</v>
      </c>
      <c r="C22" t="s">
        <v>98</v>
      </c>
      <c r="D22" s="6">
        <f>'Besoins'!$B$2*1.2</f>
        <v>1.2</v>
      </c>
      <c r="E22" t="s">
        <v>15</v>
      </c>
    </row>
    <row r="23">
      <c r="A23">
        <v>2</v>
      </c>
      <c r="B23" t="s">
        <v>119</v>
      </c>
      <c r="C23" t="s">
        <v>98</v>
      </c>
      <c r="D23" s="6">
        <f>'Besoins'!$B$2*0.008</f>
        <v>0.008</v>
      </c>
      <c r="E23" t="s">
        <v>3</v>
      </c>
    </row>
    <row r="24">
      <c r="A24">
        <v>2</v>
      </c>
      <c r="B24" t="s">
        <v>120</v>
      </c>
      <c r="C24" t="s">
        <v>103</v>
      </c>
      <c r="D24" s="6">
        <f>'Besoins'!$B$2*0.02</f>
        <v>0.02</v>
      </c>
      <c r="E24" t="s">
        <v>15</v>
      </c>
    </row>
    <row r="25">
      <c r="A25">
        <v>1</v>
      </c>
      <c r="B25" t="s">
        <v>121</v>
      </c>
      <c r="C25" t="s">
        <v>98</v>
      </c>
      <c r="D25" s="6">
        <f>'Besoins'!$B$2*0.02</f>
        <v>0.02</v>
      </c>
      <c r="E25" t="s">
        <v>3</v>
      </c>
    </row>
    <row r="26">
      <c r="A26">
        <v>1</v>
      </c>
      <c r="B26" t="s">
        <v>122</v>
      </c>
      <c r="C26" t="s">
        <v>98</v>
      </c>
      <c r="D26" s="6">
        <f>'Besoins'!$B$2*0.175</f>
        <v>0.175</v>
      </c>
      <c r="E2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2">
        <v>123</v>
      </c>
      <c r="B1"/>
      <c r="C1"/>
      <c r="D1"/>
    </row>
    <row r="2">
      <c r="A2" t="str" s="13">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4">
        <v>124</v>
      </c>
      <c r="B4"/>
      <c r="C4"/>
      <c r="D4"/>
    </row>
    <row r="5">
      <c r="A5" t="s" s="15">
        <v>125</v>
      </c>
      <c r="B5" t="str" s="12">
        <f>Procedure!D2</f>
        <v>Mise en place — Peser et mesurer toutes les denrées, vérifier leur fraîcheur.</v>
      </c>
      <c r="C5"/>
      <c r="D5"/>
    </row>
    <row r="6">
      <c r="A6" t="s" s="15">
        <v>126</v>
      </c>
      <c r="B6" t="str" s="12">
        <f>Procedure!D3</f>
        <v>Préparer une duxelles sèche (voir GRO_CDR_B316).</v>
      </c>
      <c r="C6"/>
      <c r="D6"/>
    </row>
    <row r="7">
      <c r="A7"/>
      <c r="B7" t="s">
        <v>127</v>
      </c>
      <c r="C7" s="6">
        <f>'Besoins'!$B$2*0.65</f>
        <v>0.65</v>
      </c>
      <c r="D7" t="s">
        <v>3</v>
      </c>
    </row>
    <row r="8">
      <c r="A8" t="s" s="15">
        <v>128</v>
      </c>
      <c r="B8" t="str" s="12">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129</v>
      </c>
      <c r="C9" s="6">
        <f>'Besoins'!$B$2*0.2</f>
        <v>0.2</v>
      </c>
      <c r="D9" t="s">
        <v>15</v>
      </c>
    </row>
    <row r="10">
      <c r="A10"/>
      <c r="B10" t="s">
        <v>130</v>
      </c>
      <c r="C10" s="6">
        <f>'Besoins'!$B$2*0.4</f>
        <v>0.4</v>
      </c>
      <c r="D10" t="s">
        <v>15</v>
      </c>
    </row>
    <row r="11">
      <c r="A11"/>
      <c r="B11" t="s">
        <v>131</v>
      </c>
      <c r="C11" s="6">
        <f>'Besoins'!$B$2*0.02</f>
        <v>0.02</v>
      </c>
      <c r="D11" t="s">
        <v>3</v>
      </c>
    </row>
    <row r="12">
      <c r="A12"/>
      <c r="B12" t="str">
        <f>Besoins!B21</f>
        <v>Pain de mie toast industriel (kg)</v>
      </c>
      <c r="C12" s="6">
        <f>Besoins!E21</f>
        <v>0.175</v>
      </c>
      <c r="D12" t="str">
        <f>Besoins!F21</f>
        <v>kg</v>
      </c>
    </row>
    <row r="13">
      <c r="A13" t="s" s="15">
        <v>132</v>
      </c>
      <c r="B13" t="str" s="12">
        <f>Procedure!D5</f>
        <v>Contrôler la consistance et l'assaisonnement.</v>
      </c>
      <c r="C13"/>
      <c r="D13"/>
    </row>
    <row r="14">
      <c r="A14" t="s" s="15">
        <v>133</v>
      </c>
      <c r="B14" t="str" s="12">
        <f>Procedure!D6</f>
        <v>Débarrasser dans une calotte inox et couvrir d'un papier sulfurisé beurré.</v>
      </c>
      <c r="C14"/>
      <c r="D14"/>
    </row>
    <row r="15">
      <c r="A15"/>
      <c r="B15"/>
      <c r="C15"/>
      <c r="D15"/>
    </row>
    <row r="16">
      <c r="A16" t="s" s="14">
        <v>134</v>
      </c>
      <c r="B16"/>
      <c r="C16"/>
      <c r="D16"/>
    </row>
    <row r="17">
      <c r="A17" t="s" s="15">
        <v>125</v>
      </c>
      <c r="B17" t="str" s="12">
        <f>"[METTRE EN PLACE] "&amp;Procedure!D7</f>
        <v>[METTRE EN PLACE] Mise en place — Peser et mesurer toutes les denrées, vérifier leur fraîcheur.</v>
      </c>
      <c r="C17"/>
      <c r="D17"/>
    </row>
    <row r="18">
      <c r="A18" t="s" s="15">
        <v>126</v>
      </c>
      <c r="B18" t="str" s="12">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6">
        <f>Besoins!E16</f>
        <v>1</v>
      </c>
      <c r="D19" t="str">
        <f>Besoins!F16</f>
        <v>kg</v>
      </c>
    </row>
    <row r="20">
      <c r="A20"/>
      <c r="B20" t="s">
        <v>135</v>
      </c>
      <c r="C20" s="6">
        <f>'Besoins'!$B$2*0.075</f>
        <v>0.075</v>
      </c>
      <c r="D20" t="s">
        <v>3</v>
      </c>
    </row>
    <row r="21">
      <c r="A21"/>
      <c r="B21" t="str">
        <f>Besoins!B17</f>
        <v>ÉCHALOTE France cat.I</v>
      </c>
      <c r="C21" s="6">
        <f>Besoins!E17</f>
        <v>0.075</v>
      </c>
      <c r="D21" t="str">
        <f>Besoins!F17</f>
        <v>kg</v>
      </c>
    </row>
    <row r="22">
      <c r="A22"/>
      <c r="B22" t="s">
        <v>136</v>
      </c>
      <c r="C22" s="6">
        <f>'Besoins'!$B$2*0.02</f>
        <v>0.02</v>
      </c>
      <c r="D22" t="s">
        <v>3</v>
      </c>
    </row>
    <row r="23">
      <c r="A23" t="s" s="15">
        <v>128</v>
      </c>
      <c r="B23" t="str" s="12">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6">
        <f>Besoins!E13</f>
        <v>0.1</v>
      </c>
      <c r="D24" t="str">
        <f>Besoins!F13</f>
        <v>kg</v>
      </c>
    </row>
    <row r="25">
      <c r="A25"/>
      <c r="B25" t="str">
        <f>Besoins!B8</f>
        <v>Poivre noir moulu</v>
      </c>
      <c r="C25" s="6">
        <f>Besoins!E8</f>
        <v>0.001</v>
      </c>
      <c r="D25" t="str">
        <f>Besoins!F8</f>
        <v>kg</v>
      </c>
    </row>
    <row r="26">
      <c r="A26" t="s" s="15">
        <v>132</v>
      </c>
      <c r="B26" t="str" s="12">
        <f>"[CUIRE] "&amp;Procedure!D10</f>
        <v>[CUIRE] Débarrasser dans une calotte inox et couvrir d'un papier sulfurisé beurré.</v>
      </c>
      <c r="C26"/>
      <c r="D26"/>
    </row>
    <row r="27">
      <c r="A27"/>
      <c r="B27"/>
      <c r="C27"/>
      <c r="D27"/>
    </row>
    <row r="28">
      <c r="A28" t="s" s="14">
        <v>137</v>
      </c>
      <c r="B28"/>
      <c r="C28"/>
      <c r="D28"/>
    </row>
    <row r="29">
      <c r="A29" t="s" s="15">
        <v>125</v>
      </c>
      <c r="B29" t="str" s="12">
        <f>"[METTRE EN PLACE] "&amp;Procedure!D11</f>
        <v>[METTRE EN PLACE] Mettre en place le poste de travail — Peser, mesurer et contrôler les denrées.</v>
      </c>
      <c r="C29"/>
      <c r="D29"/>
    </row>
    <row r="30">
      <c r="A30" t="s" s="15">
        <v>126</v>
      </c>
      <c r="B30" t="str" s="12">
        <f>"[SUER] "&amp;Procedure!D12</f>
        <v>[SUER] Faire suer au beurre une fine Mirepoix (facultatif).</v>
      </c>
      <c r="C30"/>
      <c r="D30"/>
    </row>
    <row r="31">
      <c r="A31" t="s" s="15">
        <v>128</v>
      </c>
      <c r="B31" t="str" s="12">
        <f>"[LIER] "&amp;Procedure!D13</f>
        <v>[LIER] Réduire le fond — Ajouter le fond brun de veau ; le porter à ébullition, puis le réduire en le dépouillant et en l'écumant fréquemment.</v>
      </c>
      <c r="C31"/>
      <c r="D31"/>
    </row>
    <row r="32">
      <c r="A32"/>
      <c r="B32" t="s">
        <v>138</v>
      </c>
      <c r="C32" s="6">
        <f>'Besoins'!$B$2*0.8</f>
        <v>0.8</v>
      </c>
      <c r="D32" t="s">
        <v>15</v>
      </c>
    </row>
    <row r="33">
      <c r="A33" t="s" s="15">
        <v>132</v>
      </c>
      <c r="B33" t="str" s="12">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6">
        <f>Besoins!E12</f>
        <v>0.008</v>
      </c>
      <c r="D34" t="str">
        <f>Besoins!F12</f>
        <v>kg</v>
      </c>
    </row>
    <row r="35">
      <c r="A35"/>
      <c r="B35" t="s">
        <v>129</v>
      </c>
      <c r="C35" s="6">
        <f>'Besoins'!$B$2*0.02</f>
        <v>0.02</v>
      </c>
      <c r="D35" t="s">
        <v>15</v>
      </c>
    </row>
    <row r="36">
      <c r="A36" t="s" s="15">
        <v>133</v>
      </c>
      <c r="B36" t="str" s="12">
        <f>"[PASSER] "&amp;Procedure!D15</f>
        <v>[PASSER] Passer le fond brun de veau lié au chinois étamine.</v>
      </c>
      <c r="C36"/>
      <c r="D36"/>
    </row>
    <row r="37">
      <c r="A37"/>
      <c r="B37" t="str" s="16">
        <f>"ℹ "&amp;Procedure!E15</f>
        <v>ℹ</v>
      </c>
      <c r="C37"/>
      <c r="D37"/>
    </row>
    <row r="38">
      <c r="A38" t="s" s="15">
        <v>139</v>
      </c>
      <c r="B38" t="str" s="12">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4">
        <v>140</v>
      </c>
      <c r="B40"/>
      <c r="C40"/>
      <c r="D40"/>
    </row>
    <row r="41">
      <c r="A41" t="s" s="15">
        <v>125</v>
      </c>
      <c r="B41" t="str" s="12">
        <f>Procedure!D17</f>
        <v>Mise en place du poste de travail — Réunir les denrées, le matériel de préparation et de cuisson. Contrôler la fraîcheur et la qualité des produits.</v>
      </c>
      <c r="C41"/>
      <c r="D41"/>
    </row>
    <row r="42">
      <c r="A42" t="s" s="15">
        <v>126</v>
      </c>
      <c r="B42" t="str" s="12">
        <f>Procedure!D18</f>
        <v>Concasser les ingrédients de base en menus morceaux.</v>
      </c>
      <c r="C42"/>
      <c r="D42"/>
    </row>
    <row r="43">
      <c r="A43"/>
      <c r="B43" t="str">
        <f>Besoins!B22</f>
        <v>Os de veau (pieds, jarret)</v>
      </c>
      <c r="C43" s="6">
        <f>Besoins!E22</f>
        <v>0.8</v>
      </c>
      <c r="D43" t="str">
        <f>Besoins!F22</f>
        <v>kg</v>
      </c>
    </row>
    <row r="44">
      <c r="A44" t="s" s="15">
        <v>128</v>
      </c>
      <c r="B44" t="str" s="12">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5">
        <v>132</v>
      </c>
      <c r="B45" t="str" s="12">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6">
        <f>Besoins!E15</f>
        <v>0.08</v>
      </c>
      <c r="D46" t="str">
        <f>Besoins!F15</f>
        <v>kg</v>
      </c>
    </row>
    <row r="47">
      <c r="A47"/>
      <c r="B47" t="s">
        <v>135</v>
      </c>
      <c r="C47" s="6">
        <f>'Besoins'!$B$2*0.08</f>
        <v>0.08</v>
      </c>
      <c r="D47" t="s">
        <v>3</v>
      </c>
    </row>
    <row r="48">
      <c r="A48"/>
      <c r="B48" t="s">
        <v>131</v>
      </c>
      <c r="C48" s="6">
        <f>'Besoins'!$B$2*0.008</f>
        <v>0.008</v>
      </c>
      <c r="D48" t="s">
        <v>3</v>
      </c>
    </row>
    <row r="49">
      <c r="A49"/>
      <c r="B49" t="str">
        <f>Besoins!B20</f>
        <v>TOMATE ronde Maroc cat.I 67-82mm</v>
      </c>
      <c r="C49" s="6">
        <f>Besoins!E20</f>
        <v>0.16</v>
      </c>
      <c r="D49" t="str">
        <f>Besoins!F20</f>
        <v>kg</v>
      </c>
    </row>
    <row r="50">
      <c r="A50"/>
      <c r="B50" t="s">
        <v>141</v>
      </c>
      <c r="C50" s="6">
        <f>'Besoins'!$B$2*0.8</f>
        <v>0.8</v>
      </c>
      <c r="D50" t="s">
        <v>114</v>
      </c>
    </row>
    <row r="51">
      <c r="A51" t="s" s="15">
        <v>133</v>
      </c>
      <c r="B51" t="str" s="12">
        <f>Procedure!D21</f>
        <v>Ajouter carottes et oignons sur les os presque colorés — Les répartir sans remuer, laisser suer une dizaine de minutes. Débarrasser os et garniture dans un rondeau haut ou une marmite.</v>
      </c>
      <c r="C51"/>
      <c r="D51"/>
    </row>
    <row r="52">
      <c r="A52" t="s" s="15">
        <v>139</v>
      </c>
      <c r="B52" t="str" s="12">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6">
        <f>Besoins!E7</f>
        <v>1.2</v>
      </c>
      <c r="D53" t="str">
        <f>Besoins!F7</f>
        <v>lt</v>
      </c>
    </row>
    <row r="54">
      <c r="A54" t="s" s="15">
        <v>142</v>
      </c>
      <c r="B54" t="str" s="12">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5">
        <v>143</v>
      </c>
      <c r="B55" t="str" s="12">
        <f>Procedure!D24</f>
        <v>Passer le fond au chinois sans le fouler — D'abord au chinois ordinaire, puis filtrer finement au chinois étamine ; dégraisser parfaitement.</v>
      </c>
      <c r="C55"/>
      <c r="D55"/>
    </row>
    <row r="56">
      <c r="A56" t="s" s="15">
        <v>144</v>
      </c>
      <c r="B56" t="str" s="12">
        <f>Procedure!D25</f>
        <v>Refroidir le fond rapidement — S'il n'est pas utilisé immédiatement, le refroidir rapidement et le maintenir à couvert en enceinte réfrigérée à + 3 °C maximum.</v>
      </c>
      <c r="C56"/>
      <c r="D56"/>
    </row>
    <row r="57">
      <c r="A57"/>
      <c r="B57"/>
      <c r="C57"/>
      <c r="D57"/>
    </row>
    <row r="58">
      <c r="A58" t="s" s="14">
        <v>145</v>
      </c>
      <c r="B58"/>
      <c r="C58"/>
      <c r="D58"/>
    </row>
    <row r="59">
      <c r="A59" t="s" s="15">
        <v>125</v>
      </c>
      <c r="B59" t="str" s="12">
        <f>"[TRIER] "&amp;Procedure!D26</f>
        <v>[TRIER] Mise en place — Peser et mesurer toutes les denrées, vérifier leur fraîcheur.</v>
      </c>
      <c r="C59"/>
      <c r="D59"/>
    </row>
    <row r="60">
      <c r="A60" t="s" s="15">
        <v>126</v>
      </c>
      <c r="B60" t="str" s="12">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5">
        <v>128</v>
      </c>
      <c r="B61" t="str" s="12">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136</v>
      </c>
      <c r="C62" s="6">
        <f>'Besoins'!$B$2*0.016</f>
        <v>0.016</v>
      </c>
      <c r="D62" t="s">
        <v>3</v>
      </c>
    </row>
    <row r="63">
      <c r="A63"/>
      <c r="B63" t="str">
        <f>Besoins!B10</f>
        <v>Thym séché</v>
      </c>
      <c r="C63" s="6">
        <f>Besoins!E10</f>
        <v>0.0008</v>
      </c>
      <c r="D63" t="str">
        <f>Besoins!F10</f>
        <v>kg</v>
      </c>
    </row>
    <row r="64">
      <c r="A64"/>
      <c r="B64" t="str">
        <f>Besoins!B9</f>
        <v>Laurier sauce feuilles</v>
      </c>
      <c r="C64" s="6">
        <f>Besoins!E9</f>
        <v>0.0008</v>
      </c>
      <c r="D64" t="str">
        <f>Besoins!F9</f>
        <v>kg</v>
      </c>
    </row>
    <row r="65">
      <c r="A65"/>
      <c r="B65"/>
      <c r="C65"/>
      <c r="D65"/>
    </row>
    <row r="66">
      <c r="A66" t="s" s="17">
        <v>146</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2026-10-03T16:46:15Z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2026-10-03T16:46:15Z</dcterms:modified>
  <cp:revision>1</cp:revision>
</cp:coreProperties>
</file>