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<sst xmlns="http://schemas.openxmlformats.org/spreadsheetml/2006/main" count="92" uniqueCount="92">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</sst>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18</v>
      </c>
      <c r="G8" s="9">
        <f>E8*8.1571387786</f>
        <v>5.438095</v>
      </c>
    </row>
    <row r="9">
      <c r="A9" t="s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22</v>
      </c>
      <c r="G9" s="9">
        <f>E9*0.56</f>
        <v>1.96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9">
        <f>E10*1.6</f>
        <v>0.28</v>
      </c>
    </row>
    <row r="11">
      <c r="A11" t="s">
        <v>26</v>
      </c>
      <c r="B11" t="s">
        <v>27</v>
      </c>
      <c r="C11" t="s">
        <v>28</v>
      </c>
      <c r="D11" s="4">
        <v>1.8</v>
      </c>
      <c r="E11" s="6">
        <f>D11*$B$2</f>
        <v>1.8</v>
      </c>
      <c r="F11" t="s">
        <v>22</v>
      </c>
      <c r="G11" s="9">
        <f>E11*2.8</f>
        <v>5.04</v>
      </c>
    </row>
    <row r="12">
      <c r="A12" t="s">
        <v>29</v>
      </c>
      <c r="B12" t="s">
        <v>30</v>
      </c>
      <c r="C12" t="s">
        <v>31</v>
      </c>
      <c r="D12" s="4">
        <v>3.8</v>
      </c>
      <c r="E12" s="6">
        <f>D12*$B$2</f>
        <v>3.8</v>
      </c>
      <c r="F12" t="s">
        <v>22</v>
      </c>
      <c r="G12" s="9">
        <f>E12*5.2</f>
        <v>19.76</v>
      </c>
    </row>
    <row r="13">
      <c r="A13" t="s">
        <v>32</v>
      </c>
      <c r="B13" t="s">
        <v>33</v>
      </c>
      <c r="C13" t="s">
        <v>34</v>
      </c>
      <c r="D13" s="4">
        <v>0.045</v>
      </c>
      <c r="E13" s="6">
        <f>D13*$B$2</f>
        <v>0.045</v>
      </c>
      <c r="F13" t="s">
        <v>22</v>
      </c>
      <c r="G13" s="9">
        <f>E13*4.2</f>
        <v>0.189</v>
      </c>
    </row>
    <row r="14">
      <c r="A14" t="s">
        <v>35</v>
      </c>
      <c r="B14" t="s">
        <v>36</v>
      </c>
      <c r="C14" t="s">
        <v>37</v>
      </c>
      <c r="D14" s="4">
        <v>0.012</v>
      </c>
      <c r="E14" s="6">
        <f>D14*$B$2</f>
        <v>0.012</v>
      </c>
      <c r="F14" t="s">
        <v>22</v>
      </c>
      <c r="G14" s="9">
        <f>E14*0.35</f>
        <v>0.0042</v>
      </c>
    </row>
    <row r="15">
      <c r="A15" t="s">
        <v>38</v>
      </c>
      <c r="B15" t="s">
        <v>39</v>
      </c>
      <c r="C15" t="s">
        <v>40</v>
      </c>
      <c r="D15" s="4">
        <v>3.75</v>
      </c>
      <c r="E15" s="6">
        <f>D15*$B$2</f>
        <v>3.75</v>
      </c>
      <c r="F15" t="s">
        <v>22</v>
      </c>
      <c r="G15" s="9">
        <f>E15*0.82</f>
        <v>3.075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48</v>
      </c>
      <c r="B5">
        <v>4</v>
      </c>
      <c r="C5"/>
      <c r="D5" t="s" s="12">
        <v>49</v>
      </c>
      <c r="E5" t="s" s="12"/>
      <c r="F5"/>
    </row>
    <row r="6">
      <c r="A6" t="s">
        <v>48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48</v>
      </c>
      <c r="B7">
        <v>6</v>
      </c>
      <c r="C7"/>
      <c r="D7" t="s" s="12">
        <v>50</v>
      </c>
      <c r="E7" t="s" s="12"/>
      <c r="F7"/>
    </row>
    <row r="8">
      <c r="A8" t="s">
        <v>51</v>
      </c>
      <c r="B8">
        <v>1</v>
      </c>
      <c r="C8"/>
      <c r="D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2"/>
      <c r="F8"/>
    </row>
    <row r="9">
      <c r="A9" t="s">
        <v>51</v>
      </c>
      <c r="B9">
        <v>2</v>
      </c>
      <c r="C9"/>
      <c r="D9" t="inlineStr" s="12">
        <is>
          <t>Sabler — Couper le beurre en parcelles. Au batteur, à la feuille, en première vitesse, sabler la farine, la levure, le sel et le beurre jusqu'à ne plus avoir de morceaux de beurre.</t>
        </is>
      </c>
      <c r="E9" t="s" s="12"/>
      <c r="F9"/>
    </row>
    <row r="10">
      <c r="A10" t="s">
        <v>51</v>
      </c>
      <c r="B10">
        <v>3</v>
      </c>
      <c r="C10"/>
      <c r="D10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2"/>
      <c r="F10"/>
    </row>
    <row r="11">
      <c r="A11" t="s">
        <v>51</v>
      </c>
      <c r="B11">
        <v>4</v>
      </c>
      <c r="C11"/>
      <c r="D11" t="s" s="12">
        <v>52</v>
      </c>
      <c r="E11" t="s" s="12"/>
      <c r="F11"/>
    </row>
    <row r="12">
      <c r="A12" t="s">
        <v>53</v>
      </c>
      <c r="B12">
        <v>1</v>
      </c>
      <c r="C12"/>
      <c r="D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2"/>
      <c r="F12"/>
    </row>
    <row r="13">
      <c r="A13" t="s">
        <v>53</v>
      </c>
      <c r="B13">
        <v>2</v>
      </c>
      <c r="C13"/>
      <c r="D13" t="inlineStr" s="12">
        <is>
          <t>Citrons — Laver les citrons ; les zester et hacher finement les zestes au cutter ; presser le jus (≈ 50 cL) et l'ajouter à l'autre jus. Faire fondre le beurre ; laisser refroidir.</t>
        </is>
      </c>
      <c r="E13" t="s" s="12"/>
      <c r="F13"/>
    </row>
    <row r="14">
      <c r="A14" t="s">
        <v>53</v>
      </c>
      <c r="B14">
        <v>3</v>
      </c>
      <c r="C14"/>
      <c r="D1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'Besoins'!$B$2*6.907</f>
        <v>6.907</v>
      </c>
      <c r="E3" t="s">
        <v>22</v>
      </c>
    </row>
    <row r="4">
      <c r="A4">
        <v>2</v>
      </c>
      <c r="B4" t="s">
        <v>60</v>
      </c>
      <c r="C4" t="s">
        <v>61</v>
      </c>
      <c r="D4" s="6">
        <f>'Besoins'!$B$2*3.5</f>
        <v>3.5</v>
      </c>
      <c r="E4" t="s">
        <v>22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22</v>
      </c>
    </row>
    <row r="6">
      <c r="A6">
        <v>2</v>
      </c>
      <c r="B6" t="s">
        <v>63</v>
      </c>
      <c r="C6" t="s">
        <v>61</v>
      </c>
      <c r="D6" s="6">
        <f>'Besoins'!$B$2*1.25</f>
        <v>1.25</v>
      </c>
      <c r="E6" t="s">
        <v>22</v>
      </c>
    </row>
    <row r="7">
      <c r="A7">
        <v>2</v>
      </c>
      <c r="B7" t="s">
        <v>64</v>
      </c>
      <c r="C7" t="s">
        <v>65</v>
      </c>
      <c r="D7" s="6">
        <f>'Besoins'!$B$2*0.5</f>
        <v>0.5</v>
      </c>
      <c r="E7" t="s">
        <v>66</v>
      </c>
    </row>
    <row r="8">
      <c r="A8">
        <v>2</v>
      </c>
      <c r="B8" t="s">
        <v>67</v>
      </c>
      <c r="C8" t="s">
        <v>61</v>
      </c>
      <c r="D8" s="6">
        <f>'Besoins'!$B$2*0.045</f>
        <v>0.045</v>
      </c>
      <c r="E8" t="s">
        <v>22</v>
      </c>
    </row>
    <row r="9">
      <c r="A9">
        <v>2</v>
      </c>
      <c r="B9" t="s">
        <v>68</v>
      </c>
      <c r="C9" t="s">
        <v>61</v>
      </c>
      <c r="D9" s="6">
        <f>'Besoins'!$B$2*0.012</f>
        <v>0.012</v>
      </c>
      <c r="E9" t="s">
        <v>22</v>
      </c>
    </row>
    <row r="10">
      <c r="A10">
        <v>1</v>
      </c>
      <c r="B10" t="s">
        <v>69</v>
      </c>
      <c r="C10" t="s">
        <v>61</v>
      </c>
      <c r="D10" s="6">
        <f>'Besoins'!$B$2*0.2</f>
        <v>0.2</v>
      </c>
      <c r="E10" t="s">
        <v>22</v>
      </c>
    </row>
    <row r="11">
      <c r="A11">
        <v>1</v>
      </c>
      <c r="B11" t="s">
        <v>70</v>
      </c>
      <c r="C11" t="s">
        <v>58</v>
      </c>
      <c r="D11" s="6">
        <f>'Besoins'!$B$2*7.2</f>
        <v>7.2</v>
      </c>
      <c r="E11" t="s">
        <v>22</v>
      </c>
    </row>
    <row r="12">
      <c r="A12">
        <v>2</v>
      </c>
      <c r="B12" t="s">
        <v>71</v>
      </c>
      <c r="C12" t="s">
        <v>65</v>
      </c>
      <c r="D12" s="6">
        <f>'Besoins'!$B$2*15</f>
        <v>15</v>
      </c>
      <c r="E12" t="s">
        <v>3</v>
      </c>
    </row>
    <row r="13">
      <c r="A13">
        <v>2</v>
      </c>
      <c r="B13" t="s">
        <v>72</v>
      </c>
      <c r="C13" t="s">
        <v>65</v>
      </c>
      <c r="D13" s="6">
        <f>'Besoins'!$B$2*0.5</f>
        <v>0.5</v>
      </c>
      <c r="E13" t="s">
        <v>66</v>
      </c>
    </row>
    <row r="14">
      <c r="A14">
        <v>2</v>
      </c>
      <c r="B14" t="s">
        <v>64</v>
      </c>
      <c r="C14" t="s">
        <v>65</v>
      </c>
      <c r="D14" s="6">
        <f>'Besoins'!$B$2*1.5</f>
        <v>1.5</v>
      </c>
      <c r="E14" t="s">
        <v>66</v>
      </c>
    </row>
    <row r="15">
      <c r="A15">
        <v>2</v>
      </c>
      <c r="B15" t="s">
        <v>63</v>
      </c>
      <c r="C15" t="s">
        <v>61</v>
      </c>
      <c r="D15" s="6">
        <f>'Besoins'!$B$2*2.5</f>
        <v>2.5</v>
      </c>
      <c r="E15" t="s">
        <v>22</v>
      </c>
    </row>
    <row r="16">
      <c r="A16">
        <v>2</v>
      </c>
      <c r="B16" t="s">
        <v>62</v>
      </c>
      <c r="C16" t="s">
        <v>61</v>
      </c>
      <c r="D16" s="6">
        <f>'Besoins'!$B$2*2</f>
        <v>2</v>
      </c>
      <c r="E16" t="s">
        <v>22</v>
      </c>
    </row>
    <row r="17">
      <c r="A17">
        <v>2</v>
      </c>
      <c r="B17" t="s">
        <v>73</v>
      </c>
      <c r="C17" t="s">
        <v>61</v>
      </c>
      <c r="D17" s="6">
        <f>'Besoins'!$B$2*0.175</f>
        <v>0.175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77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78</v>
      </c>
      <c r="C7" s="6">
        <f>'Besoins'!$B$2*6.907</f>
        <v>6.907</v>
      </c>
      <c r="D7" t="s">
        <v>22</v>
      </c>
    </row>
    <row r="8">
      <c r="A8"/>
      <c r="B8" t="s">
        <v>79</v>
      </c>
      <c r="C8" s="6">
        <f>'Besoins'!$B$2*0.2</f>
        <v>0.2</v>
      </c>
      <c r="D8" t="s">
        <v>22</v>
      </c>
    </row>
    <row r="9">
      <c r="A9"/>
      <c r="B9" t="s">
        <v>80</v>
      </c>
      <c r="C9" s="6">
        <f>'Besoins'!$B$2*7.2</f>
        <v>7.2</v>
      </c>
      <c r="D9" t="s">
        <v>22</v>
      </c>
    </row>
    <row r="10">
      <c r="A10" t="s" s="15">
        <v>81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82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83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80</v>
      </c>
      <c r="C13" s="6">
        <f>'Besoins'!$B$2*7.2</f>
        <v>7.2</v>
      </c>
      <c r="D13" t="s">
        <v>22</v>
      </c>
    </row>
    <row r="14">
      <c r="A14" t="s" s="15">
        <v>84</v>
      </c>
      <c r="B14" t="str" s="12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4">
        <v>85</v>
      </c>
      <c r="B16"/>
      <c r="C16"/>
      <c r="D16"/>
    </row>
    <row r="17">
      <c r="A17" t="s" s="15">
        <v>76</v>
      </c>
      <c r="B17" t="str" s="12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5">
        <v>77</v>
      </c>
      <c r="B18" t="str" s="12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6">
        <f>Besoins!E9</f>
        <v>3.5</v>
      </c>
      <c r="D19" t="str">
        <f>Besoins!F9</f>
        <v>kg</v>
      </c>
    </row>
    <row r="20">
      <c r="A20"/>
      <c r="B20" t="s">
        <v>79</v>
      </c>
      <c r="C20" s="6">
        <f>'Besoins'!$B$2*1.6</f>
        <v>1.6</v>
      </c>
      <c r="D20" t="s">
        <v>22</v>
      </c>
    </row>
    <row r="21">
      <c r="A21"/>
      <c r="B21" t="str">
        <f>Besoins!B13</f>
        <v>Levure chimique (poudre à lever)</v>
      </c>
      <c r="C21" s="6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6">
        <f>Besoins!E14</f>
        <v>0.012</v>
      </c>
      <c r="D22" t="str">
        <f>Besoins!F14</f>
        <v>kg</v>
      </c>
    </row>
    <row r="23">
      <c r="A23" t="s" s="15">
        <v>81</v>
      </c>
      <c r="B23" t="str" s="12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86</v>
      </c>
      <c r="C24" s="6">
        <f>'Besoins'!$B$2*1.25</f>
        <v>1.25</v>
      </c>
      <c r="D24" t="s">
        <v>22</v>
      </c>
    </row>
    <row r="25">
      <c r="A25"/>
      <c r="B25" t="s">
        <v>87</v>
      </c>
      <c r="C25" s="6">
        <f>'Besoins'!$B$2*0.5</f>
        <v>0.5</v>
      </c>
      <c r="D25" t="s">
        <v>66</v>
      </c>
    </row>
    <row r="26">
      <c r="A26" t="s" s="15">
        <v>82</v>
      </c>
      <c r="B26" t="str" s="12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4">
        <v>88</v>
      </c>
      <c r="B28"/>
      <c r="C28"/>
      <c r="D28"/>
    </row>
    <row r="29">
      <c r="A29" t="s" s="15">
        <v>76</v>
      </c>
      <c r="B29" t="str" s="12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5">
        <v>77</v>
      </c>
      <c r="B30" t="str" s="12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89</v>
      </c>
      <c r="C31" s="6">
        <f>'Besoins'!$B$2*15</f>
        <v>15</v>
      </c>
      <c r="D31" t="s">
        <v>3</v>
      </c>
    </row>
    <row r="32">
      <c r="A32"/>
      <c r="B32" t="s">
        <v>90</v>
      </c>
      <c r="C32" s="6">
        <f>'Besoins'!$B$2*0.5</f>
        <v>0.5</v>
      </c>
      <c r="D32" t="s">
        <v>66</v>
      </c>
    </row>
    <row r="33">
      <c r="A33"/>
      <c r="B33" t="s">
        <v>79</v>
      </c>
      <c r="C33" s="6">
        <f>'Besoins'!$B$2*2</f>
        <v>2</v>
      </c>
      <c r="D33" t="s">
        <v>22</v>
      </c>
    </row>
    <row r="34">
      <c r="A34" t="s" s="15">
        <v>81</v>
      </c>
      <c r="B34" t="str" s="12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90</v>
      </c>
      <c r="C35" s="6">
        <f>'Besoins'!$B$2*0.5</f>
        <v>0.5</v>
      </c>
      <c r="D35" t="s">
        <v>66</v>
      </c>
    </row>
    <row r="36">
      <c r="A36"/>
      <c r="B36" t="s">
        <v>87</v>
      </c>
      <c r="C36" s="6">
        <f>'Besoins'!$B$2*1.5</f>
        <v>1.5</v>
      </c>
      <c r="D36" t="s">
        <v>66</v>
      </c>
    </row>
    <row r="37">
      <c r="A37"/>
      <c r="B37" t="s">
        <v>86</v>
      </c>
      <c r="C37" s="6">
        <f>'Besoins'!$B$2*2.5</f>
        <v>2.5</v>
      </c>
      <c r="D37" t="s">
        <v>22</v>
      </c>
    </row>
    <row r="38">
      <c r="A38"/>
      <c r="B38" t="s">
        <v>79</v>
      </c>
      <c r="C38" s="6">
        <f>'Besoins'!$B$2*2</f>
        <v>2</v>
      </c>
      <c r="D38" t="s">
        <v>22</v>
      </c>
    </row>
    <row r="39">
      <c r="A39"/>
      <c r="B39" t="str">
        <f>Besoins!B10</f>
        <v>Amidon de maïs (Maïzena)</v>
      </c>
      <c r="C39" s="6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6">
        <v>91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2026-09-28T12:03:32Z</dcterms:modified>
  <cp:revision>1</cp:revision>
</cp:coreProperties>
</file>