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<sst xmlns="http://schemas.openxmlformats.org/spreadsheetml/2006/main" count="113" uniqueCount="113">
  <si>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</si>
  <si>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</si>
  <si>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</si>
  <si>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</si>
  <si>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</si>
  <si>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</si>
  <si>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</si>
  <si>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</si>
  <si>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</si>
  <si>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</si>
  <si>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</si>
  <si>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 H.T.</t>
  </si>
  <si>
    <t>00000016</t>
  </si>
  <si>
    <t>CONFIT BIGARREAUX</t>
  </si>
  <si>
    <t>FRUIT FRAIS</t>
  </si>
  <si>
    <t>kg</t>
  </si>
  <si>
    <t>00000047</t>
  </si>
  <si>
    <t>OEUF A3 (PRIX)</t>
  </si>
  <si>
    <t>Produits laitiers</t>
  </si>
  <si>
    <t>EAU</t>
  </si>
  <si>
    <t>Eau (robinet - moy. France 2026)</t>
  </si>
  <si>
    <t>Matières premières</t>
  </si>
  <si>
    <t>lt</t>
  </si>
  <si>
    <t>EXTRAIT-VANILLE</t>
  </si>
  <si>
    <t>Extrait de vanille alcoolisé</t>
  </si>
  <si>
    <t>Spiritueux et liqueurs cuisine</t>
  </si>
  <si>
    <t>ALC-RHUM-BRUN</t>
  </si>
  <si>
    <t>Rhum ambré de cuisine (baba)</t>
  </si>
  <si>
    <t>FAR-T55</t>
  </si>
  <si>
    <t>Farine de blé T55</t>
  </si>
  <si>
    <t>Farines de blé</t>
  </si>
  <si>
    <t>CITRON-JAUNE-FR</t>
  </si>
  <si>
    <t>Citron jaune frais (zeste/jus) — à réactualiser</t>
  </si>
  <si>
    <t>Agrumes</t>
  </si>
  <si>
    <t>ORANGE-FRAICHE</t>
  </si>
  <si>
    <t>Orange fraîche (zeste/jus) — à réactualiser</t>
  </si>
  <si>
    <t>RNM57224469</t>
  </si>
  <si>
    <t>LAIT UHT demi écrémé France outre 10 litres</t>
  </si>
  <si>
    <t>Produits laitiers et œufs</t>
  </si>
  <si>
    <t>BEU-DOUX</t>
  </si>
  <si>
    <t>Beurre doux 82% MG plaquette</t>
  </si>
  <si>
    <t>Beurres et margarines</t>
  </si>
  <si>
    <t>CRE-LIQUIDE-35</t>
  </si>
  <si>
    <t>Crème liquide entière 35% MG UHT</t>
  </si>
  <si>
    <t>Crèmes fraîches et laitières</t>
  </si>
  <si>
    <t>LEV-FRAICHE</t>
  </si>
  <si>
    <t>Levure fraîche de boulanger</t>
  </si>
  <si>
    <t>Levures et agents levants</t>
  </si>
  <si>
    <t>SEL-FIN</t>
  </si>
  <si>
    <t>Sel fin de cuisine</t>
  </si>
  <si>
    <t>Sels et condiments de base</t>
  </si>
  <si>
    <t>SUC-BLANC</t>
  </si>
  <si>
    <t>Sucre blanc cristal sac 25 kg</t>
  </si>
  <si>
    <t>Sucres et édulcorants</t>
  </si>
  <si>
    <t>SUC-GLACE</t>
  </si>
  <si>
    <t>Sucre glace tamisé</t>
  </si>
  <si>
    <t>Total</t>
  </si>
  <si>
    <t>Recette</t>
  </si>
  <si>
    <t>#</t>
  </si>
  <si>
    <t>Verbe</t>
  </si>
  <si>
    <t>Étape</t>
  </si>
  <si>
    <t>Précision technique</t>
  </si>
  <si>
    <t>Durée</t>
  </si>
  <si>
    <t>SAVARIN CHANTILLY</t>
  </si>
  <si>
    <t>Garnir les moules et laisser pointer — Verser la pâte dans les 2 bacs beurrés ; laisser pousser à l'étuve à + 25 / 30 °C jusqu'à ce qu'elle double de volume.</t>
  </si>
  <si>
    <t>SIROP DE TREMPAGE</t>
  </si>
  <si>
    <t>Mise en place — Vérifier les D.L.C., peser les denrées. Laver et désinfecter le matériel et le poste de travail.</t>
  </si>
  <si>
    <t>CRÈME CHANTILLY / CRÈME FOUETTÉE</t>
  </si>
  <si>
    <t>Préparations préliminaires — Tamiser le sucre glace. Réserver.</t>
  </si>
  <si>
    <t>Niveau</t>
  </si>
  <si>
    <t>Composant</t>
  </si>
  <si>
    <t>Type</t>
  </si>
  <si>
    <t>Quantité (× multiplicateur, voir feuille Besoins)</t>
  </si>
  <si>
    <t>recette</t>
  </si>
  <si>
    <t xml:space="preserve">    ↳ Farine de blé T55</t>
  </si>
  <si>
    <t>matiere</t>
  </si>
  <si>
    <t xml:space="preserve">    ↳ OEUF (ml) (conv.)</t>
  </si>
  <si>
    <t>conversion</t>
  </si>
  <si>
    <t xml:space="preserve">    ↳ Beurre doux 82% MG plaquette</t>
  </si>
  <si>
    <t xml:space="preserve">    ↳ Levure fraîche de boulanger</t>
  </si>
  <si>
    <t xml:space="preserve">    ↳ LAIT UHT demi écrémé France outre 10 litres</t>
  </si>
  <si>
    <t xml:space="preserve">    ↳ Sel fin de cuisine</t>
  </si>
  <si>
    <t xml:space="preserve">    ↳ Sucre blanc cristal sac 25 kg</t>
  </si>
  <si>
    <t xml:space="preserve">    ↳ SIROP DE TREMPAGE</t>
  </si>
  <si>
    <t xml:space="preserve">        ↳ Sucre blanc cristal sac 25 kg</t>
  </si>
  <si>
    <t xml:space="preserve">        ↳ Citron jaune (pièce) (conv.)</t>
  </si>
  <si>
    <t xml:space="preserve">        ↳ Orange fraîche (pièce) (conv.)</t>
  </si>
  <si>
    <t xml:space="preserve">        ↳ Eau (robinet - moy. France 2026)</t>
  </si>
  <si>
    <t xml:space="preserve">    ↳ Rhum ambré de cuisine (baba)</t>
  </si>
  <si>
    <t xml:space="preserve">    ↳ CRÈME CHANTILLY / CRÈME FOUETTÉE</t>
  </si>
  <si>
    <t xml:space="preserve">        ↳ Crème liquide entière 35% MG UHT</t>
  </si>
  <si>
    <t xml:space="preserve">        ↳ Sucre glace tamisé</t>
  </si>
  <si>
    <t xml:space="preserve">        ↳ Extrait de vanille alcoolisé</t>
  </si>
  <si>
    <t xml:space="preserve">    ↳ CONFIT BIGARREAUX</t>
  </si>
  <si>
    <t>Fiche technique — SAVARIN CHANTILLY</t>
  </si>
  <si>
    <t>SAVARIN CHANTILLY  GRO_CDC_248B</t>
  </si>
  <si>
    <t>1.</t>
  </si>
  <si>
    <t>2.</t>
  </si>
  <si>
    <t xml:space="preserve">    Beurre doux 82% MG plaquette</t>
  </si>
  <si>
    <t xml:space="preserve">    SIROP DE TREMPAGE</t>
  </si>
  <si>
    <t>3.</t>
  </si>
  <si>
    <t xml:space="preserve">    OEUF (ml) (conv.)</t>
  </si>
  <si>
    <t xml:space="preserve">    Sucre blanc cristal sac 25 kg</t>
  </si>
  <si>
    <t>4.</t>
  </si>
  <si>
    <t>5.</t>
  </si>
  <si>
    <t>6.</t>
  </si>
  <si>
    <t>7.</t>
  </si>
  <si>
    <t xml:space="preserve">    CRÈME CHANTILLY / CRÈME FOUETTÉE</t>
  </si>
  <si>
    <t>↳ SIROP DE TREMPAGE  GRO_CDC_229A</t>
  </si>
  <si>
    <t xml:space="preserve">    Citron jaune (pièce) (conv.)</t>
  </si>
  <si>
    <t xml:space="preserve">    Orange fraîche (pièce) (conv.)</t>
  </si>
  <si>
    <t>↳ CRÈME CHANTILLY / CRÈME FOUETTÉE  GRO_CDC_222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</si>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</sst>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0.25</v>
      </c>
      <c r="E7" s="6">
        <f>D7*$B$2</f>
        <v>0.25</v>
      </c>
      <c r="F7" t="s">
        <v>15</v>
      </c>
      <c r="G7" s="9">
        <f>E7*5.2553</f>
        <v>1.313825</v>
      </c>
    </row>
    <row r="8">
      <c r="A8" t="s" s="8">
        <v>16</v>
      </c>
      <c r="B8" t="s">
        <v>17</v>
      </c>
      <c r="C8" t="s">
        <v>18</v>
      </c>
      <c r="D8" s="4">
        <v>27.272727</v>
      </c>
      <c r="E8" s="6">
        <f>D8*$B$2</f>
        <v>27.272727</v>
      </c>
      <c r="F8" t="s">
        <v>3</v>
      </c>
      <c r="G8" s="9">
        <f>E8*0.2700000027</f>
        <v>7.363636</v>
      </c>
    </row>
    <row r="9">
      <c r="A9" t="s">
        <v>19</v>
      </c>
      <c r="B9" t="s">
        <v>20</v>
      </c>
      <c r="C9" t="s">
        <v>21</v>
      </c>
      <c r="D9" s="4">
        <v>4.29</v>
      </c>
      <c r="E9" s="6">
        <f>D9*$B$2</f>
        <v>4.29</v>
      </c>
      <c r="F9" t="s">
        <v>22</v>
      </c>
      <c r="G9" s="9">
        <f>E9*0.0043</f>
        <v>0.018447</v>
      </c>
    </row>
    <row r="10">
      <c r="A10" t="s">
        <v>23</v>
      </c>
      <c r="B10" t="s">
        <v>24</v>
      </c>
      <c r="C10" t="s">
        <v>25</v>
      </c>
      <c r="D10" s="4">
        <v>0.01</v>
      </c>
      <c r="E10" s="6">
        <f>D10*$B$2</f>
        <v>0.01</v>
      </c>
      <c r="F10" t="s">
        <v>22</v>
      </c>
      <c r="G10" s="9">
        <f>E10*32</f>
        <v>0.32</v>
      </c>
    </row>
    <row r="11">
      <c r="A11" t="s">
        <v>26</v>
      </c>
      <c r="B11" t="s">
        <v>27</v>
      </c>
      <c r="C11" t="s">
        <v>25</v>
      </c>
      <c r="D11" s="4">
        <v>0.5</v>
      </c>
      <c r="E11" s="6">
        <f>D11*$B$2</f>
        <v>0.5</v>
      </c>
      <c r="F11" t="s">
        <v>22</v>
      </c>
      <c r="G11" s="9">
        <f>E11*14</f>
        <v>7</v>
      </c>
    </row>
    <row r="12">
      <c r="A12" t="s">
        <v>28</v>
      </c>
      <c r="B12" t="s">
        <v>29</v>
      </c>
      <c r="C12" t="s">
        <v>30</v>
      </c>
      <c r="D12" s="4">
        <v>2</v>
      </c>
      <c r="E12" s="6">
        <f>D12*$B$2</f>
        <v>2</v>
      </c>
      <c r="F12" t="s">
        <v>15</v>
      </c>
      <c r="G12" s="9">
        <f>E12*0.56</f>
        <v>1.12</v>
      </c>
    </row>
    <row r="13">
      <c r="A13" t="s">
        <v>31</v>
      </c>
      <c r="B13" t="s">
        <v>32</v>
      </c>
      <c r="C13" t="s">
        <v>33</v>
      </c>
      <c r="D13" s="4">
        <v>0.5148</v>
      </c>
      <c r="E13" s="6">
        <f>D13*$B$2</f>
        <v>0.5148</v>
      </c>
      <c r="F13" t="s">
        <v>15</v>
      </c>
      <c r="G13" s="9">
        <f>E13*3.2</f>
        <v>1.64736</v>
      </c>
    </row>
    <row r="14">
      <c r="A14" t="s">
        <v>34</v>
      </c>
      <c r="B14" t="s">
        <v>35</v>
      </c>
      <c r="C14" t="s">
        <v>33</v>
      </c>
      <c r="D14" s="4">
        <v>0.858</v>
      </c>
      <c r="E14" s="6">
        <f>D14*$B$2</f>
        <v>0.858</v>
      </c>
      <c r="F14" t="s">
        <v>15</v>
      </c>
      <c r="G14" s="9">
        <f>E14*2.5</f>
        <v>2.145</v>
      </c>
    </row>
    <row r="15">
      <c r="A15" t="s">
        <v>36</v>
      </c>
      <c r="B15" t="s">
        <v>37</v>
      </c>
      <c r="C15" t="s">
        <v>38</v>
      </c>
      <c r="D15" s="4">
        <v>0.45</v>
      </c>
      <c r="E15" s="6">
        <f>D15*$B$2</f>
        <v>0.45</v>
      </c>
      <c r="F15" t="s">
        <v>22</v>
      </c>
      <c r="G15" s="9">
        <f>E15*1.67</f>
        <v>0.7515</v>
      </c>
    </row>
    <row r="16">
      <c r="A16" t="s">
        <v>39</v>
      </c>
      <c r="B16" t="s">
        <v>40</v>
      </c>
      <c r="C16" t="s">
        <v>41</v>
      </c>
      <c r="D16" s="4">
        <v>0.7</v>
      </c>
      <c r="E16" s="6">
        <f>D16*$B$2</f>
        <v>0.7</v>
      </c>
      <c r="F16" t="s">
        <v>15</v>
      </c>
      <c r="G16" s="9">
        <f>E16*5.2</f>
        <v>3.64</v>
      </c>
    </row>
    <row r="17">
      <c r="A17" t="s">
        <v>42</v>
      </c>
      <c r="B17" t="s">
        <v>43</v>
      </c>
      <c r="C17" t="s">
        <v>44</v>
      </c>
      <c r="D17" s="4">
        <v>2</v>
      </c>
      <c r="E17" s="6">
        <f>D17*$B$2</f>
        <v>2</v>
      </c>
      <c r="F17" t="s">
        <v>22</v>
      </c>
      <c r="G17" s="9">
        <f>E17*2.85</f>
        <v>5.7</v>
      </c>
    </row>
    <row r="18">
      <c r="A18" t="s">
        <v>45</v>
      </c>
      <c r="B18" t="s">
        <v>46</v>
      </c>
      <c r="C18" t="s">
        <v>47</v>
      </c>
      <c r="D18" s="4">
        <v>0.1</v>
      </c>
      <c r="E18" s="6">
        <f>D18*$B$2</f>
        <v>0.1</v>
      </c>
      <c r="F18" t="s">
        <v>15</v>
      </c>
      <c r="G18" s="9">
        <f>E18*2.2</f>
        <v>0.22</v>
      </c>
    </row>
    <row r="19">
      <c r="A19" t="s">
        <v>48</v>
      </c>
      <c r="B19" t="s">
        <v>49</v>
      </c>
      <c r="C19" t="s">
        <v>50</v>
      </c>
      <c r="D19" s="4">
        <v>0.035</v>
      </c>
      <c r="E19" s="6">
        <f>D19*$B$2</f>
        <v>0.035</v>
      </c>
      <c r="F19" t="s">
        <v>15</v>
      </c>
      <c r="G19" s="9">
        <f>E19*0.35</f>
        <v>0.01225</v>
      </c>
    </row>
    <row r="20">
      <c r="A20" t="s">
        <v>51</v>
      </c>
      <c r="B20" t="s">
        <v>52</v>
      </c>
      <c r="C20" t="s">
        <v>53</v>
      </c>
      <c r="D20" s="4">
        <v>2.674</v>
      </c>
      <c r="E20" s="6">
        <f>D20*$B$2</f>
        <v>2.674</v>
      </c>
      <c r="F20" t="s">
        <v>15</v>
      </c>
      <c r="G20" s="9">
        <f>E20*0.82</f>
        <v>2.19268</v>
      </c>
    </row>
    <row r="21">
      <c r="A21" t="s">
        <v>54</v>
      </c>
      <c r="B21" t="s">
        <v>55</v>
      </c>
      <c r="C21" t="s">
        <v>53</v>
      </c>
      <c r="D21" s="4">
        <v>0.3</v>
      </c>
      <c r="E21" s="6">
        <f>D21*$B$2</f>
        <v>0.3</v>
      </c>
      <c r="F21" t="s">
        <v>15</v>
      </c>
      <c r="G21" s="9">
        <f>E21*1.05</f>
        <v>0.315</v>
      </c>
    </row>
    <row r="22">
      <c r="A22"/>
      <c r="B22"/>
      <c r="C22"/>
      <c r="D22"/>
      <c r="E22"/>
      <c r="F22" t="s" s="10">
        <v>56</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57</v>
      </c>
      <c r="B1" t="s" s="7">
        <v>58</v>
      </c>
      <c r="C1" t="s" s="7">
        <v>59</v>
      </c>
      <c r="D1" t="s" s="7">
        <v>60</v>
      </c>
      <c r="E1" t="s" s="7">
        <v>61</v>
      </c>
      <c r="F1" t="s" s="7">
        <v>62</v>
      </c>
    </row>
    <row r="2">
      <c r="A2" t="s">
        <v>63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63</v>
      </c>
      <c r="B3">
        <v>2</v>
      </c>
      <c r="C3"/>
      <c r="D3" t="inlineStr" s="12">
        <is>
          <t>Préparations préliminaires — Faire fondre 100 g de beurre ; badigeonner 2 bacs GN 1/1 H 65. Confectionner le sirop de trempage (Fiche 229A) et le parfumer au rhum. Faire fondre les 600 g de beurre ; réserver tiède. Couper les bigarreaux en deux.</t>
        </is>
      </c>
      <c r="E3" t="s" s="12"/>
      <c r="F3"/>
    </row>
    <row r="4">
      <c r="A4" t="s">
        <v>63</v>
      </c>
      <c r="B4">
        <v>3</v>
      </c>
      <c r="C4"/>
      <c r="D4" t="inlineStr" s="12">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E4" t="s" s="12"/>
      <c r="F4"/>
    </row>
    <row r="5">
      <c r="A5" t="s">
        <v>63</v>
      </c>
      <c r="B5">
        <v>4</v>
      </c>
      <c r="C5"/>
      <c r="D5" t="s" s="12">
        <v>64</v>
      </c>
      <c r="E5" t="s" s="12"/>
      <c r="F5"/>
    </row>
    <row r="6">
      <c r="A6" t="s">
        <v>63</v>
      </c>
      <c r="B6">
        <v>5</v>
      </c>
      <c r="C6"/>
      <c r="D6" t="inlineStr" s="12">
        <is>
          <t>Cuire — Préchauffer en chaleur sèche à + 180 °C, clé ouverte. Enfourner sans dorer et cuire 20 minutes environ ; contrôler. Démouler aussitôt sur grilles GN 1/1.</t>
        </is>
      </c>
      <c r="E6" t="s" s="12"/>
      <c r="F6"/>
    </row>
    <row r="7">
      <c r="A7" t="s">
        <v>63</v>
      </c>
      <c r="B7">
        <v>6</v>
      </c>
      <c r="C7"/>
      <c r="D7" t="inlineStr" s="12">
        <is>
          <t>Tremper — Verser les 6 L de sirop tiède dans un bac GN 2/1 H 100 ; y immerger les savarins sur leur grille, puis les égoutter sur les grilles au-dessus d'un bac GN 1/1.</t>
        </is>
      </c>
      <c r="E7" t="s" s="12"/>
      <c r="F7"/>
    </row>
    <row r="8">
      <c r="A8" t="s">
        <v>63</v>
      </c>
      <c r="B8">
        <v>7</v>
      </c>
      <c r="C8"/>
      <c r="D8" t="inlineStr" s="12">
        <is>
          <t>Dresser et servir — Détailler 50 portions par bac (5 × 10). Dresser à l'assiette ; arroser au besoin d'un peu de sirop au rhum. Confectionner la crème chantilly (Fiche 222) ; décorer chaque portion d'un chou de chantilly à la poche et d'un demi-bigarreau confit.</t>
        </is>
      </c>
      <c r="E8" t="s" s="12"/>
      <c r="F8"/>
    </row>
    <row r="9">
      <c r="A9" t="s">
        <v>65</v>
      </c>
      <c r="B9">
        <v>1</v>
      </c>
      <c r="C9"/>
      <c r="D9" t="s" s="12">
        <v>66</v>
      </c>
      <c r="E9" t="s" s="12"/>
      <c r="F9"/>
    </row>
    <row r="10">
      <c r="A10" t="s">
        <v>65</v>
      </c>
      <c r="B10">
        <v>2</v>
      </c>
      <c r="C10"/>
      <c r="D10" t="inlineStr" s="12">
        <is>
          <t>Préparations préliminaires — Laver et désinfecter les oranges et les citrons. Avec un zesteur ou un couteau d'office, peler superficiellement les agrumes. Réserver.</t>
        </is>
      </c>
      <c r="E10" t="s" s="12"/>
      <c r="F10"/>
    </row>
    <row r="11">
      <c r="A11" t="s">
        <v>65</v>
      </c>
      <c r="B11">
        <v>3</v>
      </c>
      <c r="C11"/>
      <c r="D11" t="inlineStr" s="12">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t="s" s="12"/>
      <c r="F11"/>
    </row>
    <row r="12">
      <c r="A12" t="s">
        <v>65</v>
      </c>
      <c r="B12">
        <v>4</v>
      </c>
      <c r="C12"/>
      <c r="D12" t="inlineStr" s="12">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t="s" s="12"/>
      <c r="F12"/>
    </row>
    <row r="13">
      <c r="A13" t="s">
        <v>67</v>
      </c>
      <c r="B13">
        <v>1</v>
      </c>
      <c r="C13"/>
      <c r="D13" t="inlineStr" s="12">
        <is>
          <t>Mise en place du poste de travail — Vérifier les D.L.C., peser les denrées, sélectionner le matériel nécessaire. Laver et désinfecter le matériel et le poste de travail en suivant les protocoles.</t>
        </is>
      </c>
      <c r="E13" t="s" s="12"/>
      <c r="F13"/>
    </row>
    <row r="14">
      <c r="A14" t="s">
        <v>67</v>
      </c>
      <c r="B14">
        <v>2</v>
      </c>
      <c r="C14"/>
      <c r="D14" t="s" s="12">
        <v>68</v>
      </c>
      <c r="E14" t="s" s="12"/>
      <c r="F14"/>
    </row>
    <row r="15">
      <c r="A15" t="s">
        <v>67</v>
      </c>
      <c r="B15">
        <v>3</v>
      </c>
      <c r="C15"/>
      <c r="D15" t="inlineStr" s="12">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5" t="s" s="12"/>
      <c r="F15"/>
    </row>
    <row r="16">
      <c r="A16" t="s">
        <v>67</v>
      </c>
      <c r="B16">
        <v>4</v>
      </c>
      <c r="C16"/>
      <c r="D16" t="inlineStr" s="12">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6" t="s" s="12"/>
      <c r="F16"/>
    </row>
    <row r="17">
      <c r="A17" t="s">
        <v>67</v>
      </c>
      <c r="B17">
        <v>5</v>
      </c>
      <c r="C17"/>
      <c r="D17" t="inlineStr" s="12">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17" t="s" s="12"/>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63</v>
      </c>
      <c r="C2" t="s">
        <v>73</v>
      </c>
      <c r="D2" s="6">
        <f>'Besoins'!$B$2*100</f>
        <v>100</v>
      </c>
      <c r="E2" t="s">
        <v>3</v>
      </c>
    </row>
    <row r="3">
      <c r="A3">
        <v>1</v>
      </c>
      <c r="B3" t="s">
        <v>74</v>
      </c>
      <c r="C3" t="s">
        <v>75</v>
      </c>
      <c r="D3" s="6">
        <f>'Besoins'!$B$2*2</f>
        <v>2</v>
      </c>
      <c r="E3" t="s">
        <v>15</v>
      </c>
    </row>
    <row r="4">
      <c r="A4">
        <v>1</v>
      </c>
      <c r="B4" t="s">
        <v>76</v>
      </c>
      <c r="C4" t="s">
        <v>77</v>
      </c>
      <c r="D4" s="6">
        <f>'Besoins'!$B$2*1.5</f>
        <v>1.5</v>
      </c>
      <c r="E4" t="s">
        <v>22</v>
      </c>
    </row>
    <row r="5">
      <c r="A5">
        <v>1</v>
      </c>
      <c r="B5" t="s">
        <v>78</v>
      </c>
      <c r="C5" t="s">
        <v>75</v>
      </c>
      <c r="D5" s="6">
        <f>'Besoins'!$B$2*0.6</f>
        <v>0.6</v>
      </c>
      <c r="E5" t="s">
        <v>15</v>
      </c>
    </row>
    <row r="6">
      <c r="A6">
        <v>1</v>
      </c>
      <c r="B6" t="s">
        <v>79</v>
      </c>
      <c r="C6" t="s">
        <v>75</v>
      </c>
      <c r="D6" s="6">
        <f>'Besoins'!$B$2*0.1</f>
        <v>0.1</v>
      </c>
      <c r="E6" t="s">
        <v>15</v>
      </c>
    </row>
    <row r="7">
      <c r="A7">
        <v>1</v>
      </c>
      <c r="B7" t="s">
        <v>80</v>
      </c>
      <c r="C7" t="s">
        <v>75</v>
      </c>
      <c r="D7" s="6">
        <f>'Besoins'!$B$2*0.45</f>
        <v>0.45</v>
      </c>
      <c r="E7" t="s">
        <v>22</v>
      </c>
    </row>
    <row r="8">
      <c r="A8">
        <v>1</v>
      </c>
      <c r="B8" t="s">
        <v>81</v>
      </c>
      <c r="C8" t="s">
        <v>75</v>
      </c>
      <c r="D8" s="6">
        <f>'Besoins'!$B$2*0.035</f>
        <v>0.035</v>
      </c>
      <c r="E8" t="s">
        <v>15</v>
      </c>
    </row>
    <row r="9">
      <c r="A9">
        <v>1</v>
      </c>
      <c r="B9" t="s">
        <v>82</v>
      </c>
      <c r="C9" t="s">
        <v>75</v>
      </c>
      <c r="D9" s="6">
        <f>'Besoins'!$B$2*0.1</f>
        <v>0.1</v>
      </c>
      <c r="E9" t="s">
        <v>15</v>
      </c>
    </row>
    <row r="10">
      <c r="A10">
        <v>1</v>
      </c>
      <c r="B10" t="s">
        <v>83</v>
      </c>
      <c r="C10" t="s">
        <v>73</v>
      </c>
      <c r="D10" s="6">
        <f>'Besoins'!$B$2*429</f>
        <v>429</v>
      </c>
      <c r="E10" t="s">
        <v>3</v>
      </c>
    </row>
    <row r="11">
      <c r="A11">
        <v>2</v>
      </c>
      <c r="B11" t="s">
        <v>84</v>
      </c>
      <c r="C11" t="s">
        <v>75</v>
      </c>
      <c r="D11" s="6">
        <f>'Besoins'!$B$2*2.574</f>
        <v>2.574</v>
      </c>
      <c r="E11" t="s">
        <v>15</v>
      </c>
    </row>
    <row r="12">
      <c r="A12">
        <v>2</v>
      </c>
      <c r="B12" t="s">
        <v>85</v>
      </c>
      <c r="C12" t="s">
        <v>77</v>
      </c>
      <c r="D12" s="6">
        <f>'Besoins'!$B$2*4.29</f>
        <v>4.29</v>
      </c>
      <c r="E12" t="s">
        <v>3</v>
      </c>
    </row>
    <row r="13">
      <c r="A13">
        <v>2</v>
      </c>
      <c r="B13" t="s">
        <v>86</v>
      </c>
      <c r="C13" t="s">
        <v>77</v>
      </c>
      <c r="D13" s="6">
        <f>'Besoins'!$B$2*4.29</f>
        <v>4.29</v>
      </c>
      <c r="E13" t="s">
        <v>3</v>
      </c>
    </row>
    <row r="14">
      <c r="A14">
        <v>2</v>
      </c>
      <c r="B14" t="s">
        <v>87</v>
      </c>
      <c r="C14" t="s">
        <v>75</v>
      </c>
      <c r="D14" s="6">
        <f>'Besoins'!$B$2*4.29</f>
        <v>4.29</v>
      </c>
      <c r="E14" t="s">
        <v>22</v>
      </c>
    </row>
    <row r="15">
      <c r="A15">
        <v>1</v>
      </c>
      <c r="B15" t="s">
        <v>88</v>
      </c>
      <c r="C15" t="s">
        <v>75</v>
      </c>
      <c r="D15" s="6">
        <f>'Besoins'!$B$2*0.5</f>
        <v>0.5</v>
      </c>
      <c r="E15" t="s">
        <v>22</v>
      </c>
    </row>
    <row r="16">
      <c r="A16">
        <v>1</v>
      </c>
      <c r="B16" t="s">
        <v>89</v>
      </c>
      <c r="C16" t="s">
        <v>73</v>
      </c>
      <c r="D16" s="6">
        <f>'Besoins'!$B$2*50</f>
        <v>50</v>
      </c>
      <c r="E16" t="s">
        <v>3</v>
      </c>
    </row>
    <row r="17">
      <c r="A17">
        <v>2</v>
      </c>
      <c r="B17" t="s">
        <v>90</v>
      </c>
      <c r="C17" t="s">
        <v>75</v>
      </c>
      <c r="D17" s="6">
        <f>'Besoins'!$B$2*2</f>
        <v>2</v>
      </c>
      <c r="E17" t="s">
        <v>22</v>
      </c>
    </row>
    <row r="18">
      <c r="A18">
        <v>2</v>
      </c>
      <c r="B18" t="s">
        <v>91</v>
      </c>
      <c r="C18" t="s">
        <v>75</v>
      </c>
      <c r="D18" s="6">
        <f>'Besoins'!$B$2*0.3</f>
        <v>0.3</v>
      </c>
      <c r="E18" t="s">
        <v>15</v>
      </c>
    </row>
    <row r="19">
      <c r="A19">
        <v>2</v>
      </c>
      <c r="B19" t="s">
        <v>92</v>
      </c>
      <c r="C19" t="s">
        <v>75</v>
      </c>
      <c r="D19" s="6">
        <f>'Besoins'!$B$2*0.01</f>
        <v>0.01</v>
      </c>
      <c r="E19" t="s">
        <v>22</v>
      </c>
    </row>
    <row r="20">
      <c r="A20">
        <v>1</v>
      </c>
      <c r="B20" t="s">
        <v>93</v>
      </c>
      <c r="C20" t="s">
        <v>75</v>
      </c>
      <c r="D20" s="6">
        <f>'Besoins'!$B$2*0.25</f>
        <v>0.25</v>
      </c>
      <c r="E20" t="s">
        <v>15</v>
      </c>
    </row>
    <row r="21">
      <c r="A21">
        <v>1</v>
      </c>
      <c r="B21" t="s">
        <v>78</v>
      </c>
      <c r="C21" t="s">
        <v>75</v>
      </c>
      <c r="D21" s="6">
        <f>'Besoins'!$B$2*0.1</f>
        <v>0.1</v>
      </c>
      <c r="E2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2">
        <v>94</v>
      </c>
      <c r="B1"/>
      <c r="C1"/>
      <c r="D1"/>
    </row>
    <row r="2">
      <c r="A2" t="str" s="13">
        <f>"GRO_CDC_248B · GRO.DESSERTS · référence : "&amp;Besoins!B3&amp;" "&amp;Besoins!C3&amp;" · multiplicateur réglable sur la feuille ""Besoins"""</f>
        <v>GRO_CDC_248B · GRO.DESSERTS · référence : 100 pc · multiplicateur réglable sur la feuille </v>
      </c>
      <c r="B2"/>
      <c r="C2"/>
      <c r="D2"/>
    </row>
    <row r="3">
      <c r="A3"/>
      <c r="B3"/>
      <c r="C3"/>
      <c r="D3"/>
    </row>
    <row r="4">
      <c r="A4" t="s" s="14">
        <v>95</v>
      </c>
      <c r="B4"/>
      <c r="C4"/>
      <c r="D4"/>
    </row>
    <row r="5">
      <c r="A5" t="s" s="15">
        <v>96</v>
      </c>
      <c r="B5" t="str" s="12">
        <f>Procedure!D2</f>
        <v>Mise en place du poste de travail — Vérifier les D.L.C., peser les denrées, sélectionner le matériel nécessaire. Laver et désinfecter le matériel et le poste de travail en suivant les protocoles.</v>
      </c>
      <c r="C5"/>
      <c r="D5"/>
    </row>
    <row r="6">
      <c r="A6" t="s" s="15">
        <v>97</v>
      </c>
      <c r="B6" t="str" s="12">
        <f>Procedure!D3</f>
        <v>Préparations préliminaires — Faire fondre 100 g de beurre ; badigeonner 2 bacs GN 1/1 H 65. Confectionner le sirop de trempage (Fiche 229A) et le parfumer au rhum. Faire fondre les 600 g de beurre ; réserver tiède. Couper les bigarreaux en deux.</v>
      </c>
      <c r="C6"/>
      <c r="D6"/>
    </row>
    <row r="7">
      <c r="A7"/>
      <c r="B7" t="s">
        <v>98</v>
      </c>
      <c r="C7" s="6">
        <f>'Besoins'!$B$2*0.6</f>
        <v>0.6</v>
      </c>
      <c r="D7" t="s">
        <v>15</v>
      </c>
    </row>
    <row r="8">
      <c r="A8"/>
      <c r="B8" t="s">
        <v>99</v>
      </c>
      <c r="C8" s="6">
        <f>'Besoins'!$B$2*429</f>
        <v>429</v>
      </c>
      <c r="D8" t="s">
        <v>3</v>
      </c>
    </row>
    <row r="9">
      <c r="A9"/>
      <c r="B9" t="str">
        <f>Besoins!B11</f>
        <v>Rhum ambré de cuisine (baba)</v>
      </c>
      <c r="C9" s="6">
        <f>Besoins!E11</f>
        <v>0.5</v>
      </c>
      <c r="D9" t="str">
        <f>Besoins!F11</f>
        <v>lt</v>
      </c>
    </row>
    <row r="10">
      <c r="A10"/>
      <c r="B10" t="str">
        <f>Besoins!B7</f>
        <v>CONFIT BIGARREAUX</v>
      </c>
      <c r="C10" s="6">
        <f>Besoins!E7</f>
        <v>0.25</v>
      </c>
      <c r="D10" t="str">
        <f>Besoins!F7</f>
        <v>kg</v>
      </c>
    </row>
    <row r="11">
      <c r="A11"/>
      <c r="B11" t="s">
        <v>98</v>
      </c>
      <c r="C11" s="6">
        <f>'Besoins'!$B$2*0.1</f>
        <v>0.1</v>
      </c>
      <c r="D11" t="s">
        <v>15</v>
      </c>
    </row>
    <row r="12">
      <c r="A12" t="s" s="15">
        <v>100</v>
      </c>
      <c r="B12" t="str" s="12">
        <f>Procedure!D4</f>
        <v>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v>
      </c>
      <c r="C12"/>
      <c r="D12"/>
    </row>
    <row r="13">
      <c r="A13"/>
      <c r="B13" t="str">
        <f>Besoins!B12</f>
        <v>Farine de blé T55</v>
      </c>
      <c r="C13" s="6">
        <f>Besoins!E12</f>
        <v>2</v>
      </c>
      <c r="D13" t="str">
        <f>Besoins!F12</f>
        <v>kg</v>
      </c>
    </row>
    <row r="14">
      <c r="A14"/>
      <c r="B14" t="s">
        <v>101</v>
      </c>
      <c r="C14" s="6">
        <f>'Besoins'!$B$2*1.5</f>
        <v>1.5</v>
      </c>
      <c r="D14" t="s">
        <v>22</v>
      </c>
    </row>
    <row r="15">
      <c r="A15"/>
      <c r="B15" t="s">
        <v>98</v>
      </c>
      <c r="C15" s="6">
        <f>'Besoins'!$B$2*0.6</f>
        <v>0.6</v>
      </c>
      <c r="D15" t="s">
        <v>15</v>
      </c>
    </row>
    <row r="16">
      <c r="A16"/>
      <c r="B16" t="str">
        <f>Besoins!B18</f>
        <v>Levure fraîche de boulanger</v>
      </c>
      <c r="C16" s="6">
        <f>Besoins!E18</f>
        <v>0.1</v>
      </c>
      <c r="D16" t="str">
        <f>Besoins!F18</f>
        <v>kg</v>
      </c>
    </row>
    <row r="17">
      <c r="A17"/>
      <c r="B17" t="str">
        <f>Besoins!B15</f>
        <v>LAIT UHT demi écrémé France outre 10 litres</v>
      </c>
      <c r="C17" s="6">
        <f>Besoins!E15</f>
        <v>0.45</v>
      </c>
      <c r="D17" t="str">
        <f>Besoins!F15</f>
        <v>lt</v>
      </c>
    </row>
    <row r="18">
      <c r="A18"/>
      <c r="B18" t="str">
        <f>Besoins!B19</f>
        <v>Sel fin de cuisine</v>
      </c>
      <c r="C18" s="6">
        <f>Besoins!E19</f>
        <v>0.035</v>
      </c>
      <c r="D18" t="str">
        <f>Besoins!F19</f>
        <v>kg</v>
      </c>
    </row>
    <row r="19">
      <c r="A19"/>
      <c r="B19" t="s">
        <v>102</v>
      </c>
      <c r="C19" s="6">
        <f>'Besoins'!$B$2*0.1</f>
        <v>0.1</v>
      </c>
      <c r="D19" t="s">
        <v>15</v>
      </c>
    </row>
    <row r="20">
      <c r="A20" t="s" s="15">
        <v>103</v>
      </c>
      <c r="B20" t="str" s="12">
        <f>Procedure!D5</f>
        <v>Garnir les moules et laisser pointer — Verser la pâte dans les 2 bacs beurrés ; laisser pousser à l'étuve à + 25 / 30 °C jusqu'à ce qu'elle double de volume.</v>
      </c>
      <c r="C20"/>
      <c r="D20"/>
    </row>
    <row r="21">
      <c r="A21" t="s" s="15">
        <v>104</v>
      </c>
      <c r="B21" t="str" s="12">
        <f>Procedure!D6</f>
        <v>Cuire — Préchauffer en chaleur sèche à + 180 °C, clé ouverte. Enfourner sans dorer et cuire 20 minutes environ ; contrôler. Démouler aussitôt sur grilles GN 1/1.</v>
      </c>
      <c r="C21"/>
      <c r="D21"/>
    </row>
    <row r="22">
      <c r="A22" t="s" s="15">
        <v>105</v>
      </c>
      <c r="B22" t="str" s="12">
        <f>Procedure!D7</f>
        <v>Tremper — Verser les 6 L de sirop tiède dans un bac GN 2/1 H 100 ; y immerger les savarins sur leur grille, puis les égoutter sur les grilles au-dessus d'un bac GN 1/1.</v>
      </c>
      <c r="C22"/>
      <c r="D22"/>
    </row>
    <row r="23">
      <c r="A23" t="s" s="15">
        <v>106</v>
      </c>
      <c r="B23" t="str" s="12">
        <f>Procedure!D8</f>
        <v>Dresser et servir — Détailler 50 portions par bac (5 × 10). Dresser à l'assiette ; arroser au besoin d'un peu de sirop au rhum. Confectionner la crème chantilly (Fiche 222) ; décorer chaque portion d'un chou de chantilly à la poche et d'un demi-bigarreau confit.</v>
      </c>
      <c r="C23"/>
      <c r="D23"/>
    </row>
    <row r="24">
      <c r="A24"/>
      <c r="B24" t="s">
        <v>107</v>
      </c>
      <c r="C24" s="6">
        <f>'Besoins'!$B$2*50</f>
        <v>50</v>
      </c>
      <c r="D24" t="s">
        <v>3</v>
      </c>
    </row>
    <row r="25">
      <c r="A25"/>
      <c r="B25" t="str">
        <f>Besoins!B7</f>
        <v>CONFIT BIGARREAUX</v>
      </c>
      <c r="C25" s="6">
        <f>Besoins!E7</f>
        <v>0.25</v>
      </c>
      <c r="D25" t="str">
        <f>Besoins!F7</f>
        <v>kg</v>
      </c>
    </row>
    <row r="26">
      <c r="A26"/>
      <c r="B26"/>
      <c r="C26"/>
      <c r="D26"/>
    </row>
    <row r="27">
      <c r="A27" t="s" s="14">
        <v>108</v>
      </c>
      <c r="B27"/>
      <c r="C27"/>
      <c r="D27"/>
    </row>
    <row r="28">
      <c r="A28" t="s" s="15">
        <v>96</v>
      </c>
      <c r="B28" t="str" s="12">
        <f>Procedure!D9</f>
        <v>Mise en place — Vérifier les D.L.C., peser les denrées. Laver et désinfecter le matériel et le poste de travail.</v>
      </c>
      <c r="C28"/>
      <c r="D28"/>
    </row>
    <row r="29">
      <c r="A29" t="s" s="15">
        <v>97</v>
      </c>
      <c r="B29" t="str" s="12">
        <f>Procedure!D10</f>
        <v>Préparations préliminaires — Laver et désinfecter les oranges et les citrons. Avec un zesteur ou un couteau d'office, peler superficiellement les agrumes. Réserver.</v>
      </c>
      <c r="C29"/>
      <c r="D29"/>
    </row>
    <row r="30">
      <c r="A30"/>
      <c r="B30" t="s">
        <v>109</v>
      </c>
      <c r="C30" s="6">
        <f>'Besoins'!$B$2*4.29</f>
        <v>4.29</v>
      </c>
      <c r="D30" t="s">
        <v>3</v>
      </c>
    </row>
    <row r="31">
      <c r="A31"/>
      <c r="B31" t="s">
        <v>110</v>
      </c>
      <c r="C31" s="6">
        <f>'Besoins'!$B$2*4.29</f>
        <v>4.29</v>
      </c>
      <c r="D31" t="s">
        <v>3</v>
      </c>
    </row>
    <row r="32">
      <c r="A32" t="s" s="15">
        <v>100</v>
      </c>
      <c r="B32" t="str" s="12">
        <f>Procedure!D11</f>
        <v>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v>
      </c>
      <c r="C32"/>
      <c r="D32"/>
    </row>
    <row r="33">
      <c r="A33"/>
      <c r="B33" t="s">
        <v>102</v>
      </c>
      <c r="C33" s="6">
        <f>'Besoins'!$B$2*2.574</f>
        <v>2.574</v>
      </c>
      <c r="D33" t="s">
        <v>15</v>
      </c>
    </row>
    <row r="34">
      <c r="A34"/>
      <c r="B34" t="str">
        <f>Besoins!B9</f>
        <v>Eau (robinet - moy. France 2026)</v>
      </c>
      <c r="C34" s="6">
        <f>Besoins!E9</f>
        <v>4.29</v>
      </c>
      <c r="D34" t="str">
        <f>Besoins!F9</f>
        <v>lt</v>
      </c>
    </row>
    <row r="35">
      <c r="A35" t="s" s="15">
        <v>103</v>
      </c>
      <c r="B35" t="str" s="12">
        <f>Procedure!D12</f>
        <v>Ajouter les zestes — Ajouter au sucre et à l'eau, les zestes d'orange et de citron. Vérifier au pèse-sirop : 1,1247D ou 24°B pour les petites pièces individuelles, 1,1425D ou 26°B pour les grosses pièces. Le sirop de trempage doit être utilisé chaud lors du trempage des pièces.</v>
      </c>
      <c r="C35"/>
      <c r="D35"/>
    </row>
    <row r="36">
      <c r="A36"/>
      <c r="B36" t="s">
        <v>109</v>
      </c>
      <c r="C36" s="6">
        <f>'Besoins'!$B$2*4.29</f>
        <v>4.29</v>
      </c>
      <c r="D36" t="s">
        <v>3</v>
      </c>
    </row>
    <row r="37">
      <c r="A37"/>
      <c r="B37" t="s">
        <v>110</v>
      </c>
      <c r="C37" s="6">
        <f>'Besoins'!$B$2*4.29</f>
        <v>4.29</v>
      </c>
      <c r="D37" t="s">
        <v>3</v>
      </c>
    </row>
    <row r="38">
      <c r="A38"/>
      <c r="B38"/>
      <c r="C38"/>
      <c r="D38"/>
    </row>
    <row r="39">
      <c r="A39" t="s" s="14">
        <v>111</v>
      </c>
      <c r="B39"/>
      <c r="C39"/>
      <c r="D39"/>
    </row>
    <row r="40">
      <c r="A40" t="s" s="15">
        <v>96</v>
      </c>
      <c r="B40" t="str" s="12">
        <f>Procedure!D13</f>
        <v>Mise en place du poste de travail — Vérifier les D.L.C., peser les denrées, sélectionner le matériel nécessaire. Laver et désinfecter le matériel et le poste de travail en suivant les protocoles.</v>
      </c>
      <c r="C40"/>
      <c r="D40"/>
    </row>
    <row r="41">
      <c r="A41" t="s" s="15">
        <v>97</v>
      </c>
      <c r="B41" t="str" s="12">
        <f>Procedure!D14</f>
        <v>Préparations préliminaires — Tamiser le sucre glace. Réserver.</v>
      </c>
      <c r="C41"/>
      <c r="D41"/>
    </row>
    <row r="42">
      <c r="A42"/>
      <c r="B42" t="str">
        <f>Besoins!B21</f>
        <v>Sucre glace tamisé</v>
      </c>
      <c r="C42" s="6">
        <f>Besoins!E21</f>
        <v>0.3</v>
      </c>
      <c r="D42" t="str">
        <f>Besoins!F21</f>
        <v>kg</v>
      </c>
    </row>
    <row r="43">
      <c r="A43" t="s" s="15">
        <v>100</v>
      </c>
      <c r="B43" t="str" s="12">
        <f>Procedure!D15</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3"/>
      <c r="D43"/>
    </row>
    <row r="44">
      <c r="A44"/>
      <c r="B44" t="str">
        <f>Besoins!B17</f>
        <v>Crème liquide entière 35% MG UHT</v>
      </c>
      <c r="C44" s="6">
        <f>Besoins!E17</f>
        <v>2</v>
      </c>
      <c r="D44" t="str">
        <f>Besoins!F17</f>
        <v>lt</v>
      </c>
    </row>
    <row r="45">
      <c r="A45"/>
      <c r="B45" t="str">
        <f>Besoins!B21</f>
        <v>Sucre glace tamisé</v>
      </c>
      <c r="C45" s="6">
        <f>Besoins!E21</f>
        <v>0.3</v>
      </c>
      <c r="D45" t="str">
        <f>Besoins!F21</f>
        <v>kg</v>
      </c>
    </row>
    <row r="46">
      <c r="A46"/>
      <c r="B46" t="str">
        <f>Besoins!B10</f>
        <v>Extrait de vanille alcoolisé</v>
      </c>
      <c r="C46" s="6">
        <f>Besoins!E10</f>
        <v>0.01</v>
      </c>
      <c r="D46" t="str">
        <f>Besoins!F10</f>
        <v>lt</v>
      </c>
    </row>
    <row r="47">
      <c r="A47" t="s" s="15">
        <v>103</v>
      </c>
      <c r="B47" t="str" s="12">
        <f>Procedure!D16</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7"/>
      <c r="D47"/>
    </row>
    <row r="48">
      <c r="A48" t="s" s="15">
        <v>104</v>
      </c>
      <c r="B48" t="str" s="12">
        <f>Procedure!D17</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8"/>
      <c r="D48"/>
    </row>
    <row r="49">
      <c r="A49"/>
      <c r="B49"/>
      <c r="C49"/>
      <c r="D49"/>
    </row>
    <row r="50">
      <c r="A50" t="s" s="16">
        <v>112</v>
      </c>
      <c r="B50"/>
      <c r="C50"/>
      <c r="D50"/>
    </row>
  </sheetData>
  <sheetProtection sheet="1" formatRows="0" formatColumns="0"/>
  <mergeCells count="22">
    <mergeCell ref="A1:D1"/>
    <mergeCell ref="A2:D2"/>
    <mergeCell ref="A4:D4"/>
    <mergeCell ref="B5:D5"/>
    <mergeCell ref="B6:D6"/>
    <mergeCell ref="B12:D12"/>
    <mergeCell ref="B20:D20"/>
    <mergeCell ref="B21:D21"/>
    <mergeCell ref="B22:D22"/>
    <mergeCell ref="B23:D23"/>
    <mergeCell ref="A27:D27"/>
    <mergeCell ref="B28:D28"/>
    <mergeCell ref="B29:D29"/>
    <mergeCell ref="B32:D32"/>
    <mergeCell ref="B35:D35"/>
    <mergeCell ref="A39:D39"/>
    <mergeCell ref="B40:D40"/>
    <mergeCell ref="B41:D41"/>
    <mergeCell ref="B43:D43"/>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2026-09-28T11:02:59Z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2026-09-28T11:02:59Z</dcterms:modified>
  <cp:revision>1</cp:revision>
</cp:coreProperties>
</file>