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<sst xmlns="http://schemas.openxmlformats.org/spreadsheetml/2006/main" count="97" uniqueCount="97">
  <si>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</si>
  <si>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</si>
  <si>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</si>
  <si>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</si>
  <si>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</si>
  <si>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</si>
  <si>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</si>
  <si>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</si>
  <si>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</si>
  <si>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</si>
  <si>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</si>
  <si>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</si>
  <si>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</si>
  <si>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</si>
  <si>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</si>
  <si>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</si>
  <si>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</si>
  <si>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</si>
  <si>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</si>
  <si>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</si>
  <si>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</si>
  <si>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</si>
  <si>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</si>
  <si>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</si>
  <si>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</si>
  <si>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</si>
  <si>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</si>
  <si>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</si>
  <si>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</si>
  <si>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</si>
  <si>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</si>
  <si>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</si>
  <si>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</si>
  <si>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</si>
  <si>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</si>
  <si>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</si>
  <si>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</si>
  <si>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</si>
  <si>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</si>
  <si>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</si>
  <si>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</si>
  <si>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</si>
  <si>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</si>
  <si>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</si>
  <si>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</si>
  <si>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</si>
  <si>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</si>
  <si>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COTE-AGN-HAL</t>
  </si>
  <si>
    <t>Côtes d'agneau halal</t>
  </si>
  <si>
    <t>Viandes surgelées</t>
  </si>
  <si>
    <t>Total</t>
  </si>
  <si>
    <t>Recette</t>
  </si>
  <si>
    <t>#</t>
  </si>
  <si>
    <t>Verbe</t>
  </si>
  <si>
    <t>Étape</t>
  </si>
  <si>
    <t>Précision technique</t>
  </si>
  <si>
    <t>Durée</t>
  </si>
  <si>
    <t>CÔTES D'AGNEAU CHAMPVALLON HALAL</t>
  </si>
  <si>
    <t>Servir — Servir à l'assiette, 2 côtes d'agneau sur un lit de pommes de terre.</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</si>
  <si>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</si>
  <si>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</si>
  <si>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</si>
  <si>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</si>
  <si>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</si>
  <si>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</si>
  <si>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</si>
  <si>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</si>
  <si>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Côte d'agneau halal 75 g (pièce) (conv.)</t>
  </si>
  <si>
    <t>conversion</t>
  </si>
  <si>
    <t xml:space="preserve">    ↳ Pommes de terre lamelles précuites sous vide — 1 sac de 4 kg (pièce) (conv.)</t>
  </si>
  <si>
    <t xml:space="preserve">    ↳ Oignons émincés surgelés</t>
  </si>
  <si>
    <t>matiere</t>
  </si>
  <si>
    <t xml:space="preserve">    ↳ Ail haché IQF</t>
  </si>
  <si>
    <t xml:space="preserve">    ↳ Herbes de Provence</t>
  </si>
  <si>
    <t xml:space="preserve">    ↳ Jus d'agneau reconstitue</t>
  </si>
  <si>
    <t xml:space="preserve">    ↳ Fond blanc de veau reconstitué (collectivité)</t>
  </si>
  <si>
    <t xml:space="preserve">        ↳ Eau (robinet - moy. France 2026)</t>
  </si>
  <si>
    <t xml:space="preserve">        ↳ Fonds Blanc de Veau (Knorr Professional)</t>
  </si>
  <si>
    <t xml:space="preserve">    ↳ Sel fin de cuisine</t>
  </si>
  <si>
    <t xml:space="preserve">    ↳ Poivre noir moulu</t>
  </si>
  <si>
    <t xml:space="preserve">    ↳ HUILE TOURNESOL (L) (conv.)</t>
  </si>
  <si>
    <t xml:space="preserve">    ↳ Beurre doux 82% MG plaquette</t>
  </si>
  <si>
    <t>Fiche technique — CÔTES D'AGNEAU CHAMPVALLON HALAL</t>
  </si>
  <si>
    <t>CÔTES D'AGNEAU CHAMPVALLON HALAL  GRO_CDC_154B</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</si>
  <si>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</si>
  <si>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</si>
  <si>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</si>
  <si>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</si>
  <si>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</si>
  <si>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</si>
  <si>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</si>
  <si>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halal 75 g (pièce) (conv.)</t>
  </si>
  <si>
    <t>5.</t>
  </si>
  <si>
    <t>6.</t>
  </si>
  <si>
    <t>7.</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</si>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</sst>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0.016</v>
      </c>
      <c r="E8" s="6">
        <f>D8*$B$2</f>
        <v>0.016</v>
      </c>
      <c r="F8" t="s">
        <v>19</v>
      </c>
      <c r="G8" s="8">
        <f>E8*12.5</f>
        <v>0.2</v>
      </c>
    </row>
    <row r="9">
      <c r="A9" t="s">
        <v>20</v>
      </c>
      <c r="B9" t="s">
        <v>21</v>
      </c>
      <c r="C9" t="s">
        <v>22</v>
      </c>
      <c r="D9" s="4">
        <v>0.06</v>
      </c>
      <c r="E9" s="6">
        <f>D9*$B$2</f>
        <v>0.06</v>
      </c>
      <c r="F9" t="s">
        <v>19</v>
      </c>
      <c r="G9" s="8">
        <f>E9*9.5</f>
        <v>0.57</v>
      </c>
    </row>
    <row r="10">
      <c r="A10" t="s">
        <v>23</v>
      </c>
      <c r="B10" t="s">
        <v>24</v>
      </c>
      <c r="C10" t="s">
        <v>25</v>
      </c>
      <c r="D10" s="4">
        <v>9</v>
      </c>
      <c r="E10" s="6">
        <f>D10*$B$2</f>
        <v>9</v>
      </c>
      <c r="F10" t="s">
        <v>15</v>
      </c>
      <c r="G10" s="8">
        <f>E10*4</f>
        <v>36</v>
      </c>
    </row>
    <row r="11">
      <c r="A11" t="s">
        <v>26</v>
      </c>
      <c r="B11" t="s">
        <v>27</v>
      </c>
      <c r="C11" t="s">
        <v>28</v>
      </c>
      <c r="D11" s="4">
        <v>0.05</v>
      </c>
      <c r="E11" s="6">
        <f>D11*$B$2</f>
        <v>0.05</v>
      </c>
      <c r="F11" t="s">
        <v>29</v>
      </c>
      <c r="G11" s="8">
        <f>E11*20.35</f>
        <v>1.0175</v>
      </c>
    </row>
    <row r="12">
      <c r="A12" t="s">
        <v>30</v>
      </c>
      <c r="B12" t="s">
        <v>31</v>
      </c>
      <c r="C12" t="s">
        <v>32</v>
      </c>
      <c r="D12" s="4">
        <v>0.225</v>
      </c>
      <c r="E12" s="6">
        <f>D12*$B$2</f>
        <v>0.225</v>
      </c>
      <c r="F12" t="s">
        <v>19</v>
      </c>
      <c r="G12" s="8">
        <f>E12*25.01</f>
        <v>5.62725</v>
      </c>
    </row>
    <row r="13">
      <c r="A13" t="s">
        <v>33</v>
      </c>
      <c r="B13" t="s">
        <v>34</v>
      </c>
      <c r="C13" t="s">
        <v>35</v>
      </c>
      <c r="D13" s="4">
        <v>0.25</v>
      </c>
      <c r="E13" s="6">
        <f>D13*$B$2</f>
        <v>0.25</v>
      </c>
      <c r="F13" t="s">
        <v>19</v>
      </c>
      <c r="G13" s="8">
        <f>E13*5.2</f>
        <v>1.3</v>
      </c>
    </row>
    <row r="14">
      <c r="A14" t="s">
        <v>36</v>
      </c>
      <c r="B14" t="s">
        <v>37</v>
      </c>
      <c r="C14" t="s">
        <v>38</v>
      </c>
      <c r="D14" s="4">
        <v>24</v>
      </c>
      <c r="E14" s="6">
        <f>D14*$B$2</f>
        <v>24</v>
      </c>
      <c r="F14" t="s">
        <v>19</v>
      </c>
      <c r="G14" s="8">
        <f>E14*1.99</f>
        <v>47.76</v>
      </c>
    </row>
    <row r="15">
      <c r="A15" t="s">
        <v>39</v>
      </c>
      <c r="B15" t="s">
        <v>40</v>
      </c>
      <c r="C15" t="s">
        <v>41</v>
      </c>
      <c r="D15" s="4">
        <v>0.15</v>
      </c>
      <c r="E15" s="6">
        <f>D15*$B$2</f>
        <v>0.15</v>
      </c>
      <c r="F15" t="s">
        <v>19</v>
      </c>
      <c r="G15" s="8">
        <f>E15*0.35</f>
        <v>0.0525</v>
      </c>
    </row>
    <row r="16">
      <c r="A16" t="s">
        <v>42</v>
      </c>
      <c r="B16" t="s">
        <v>43</v>
      </c>
      <c r="C16" t="s">
        <v>44</v>
      </c>
      <c r="D16" s="4">
        <v>0.25</v>
      </c>
      <c r="E16" s="6">
        <f>D16*$B$2</f>
        <v>0.25</v>
      </c>
      <c r="F16" t="s">
        <v>19</v>
      </c>
      <c r="G16" s="8">
        <f>E16*9.26</f>
        <v>2.315</v>
      </c>
    </row>
    <row r="17">
      <c r="A17" t="s">
        <v>45</v>
      </c>
      <c r="B17" t="s">
        <v>46</v>
      </c>
      <c r="C17" t="s">
        <v>44</v>
      </c>
      <c r="D17" s="4">
        <v>5</v>
      </c>
      <c r="E17" s="6">
        <f>D17*$B$2</f>
        <v>5</v>
      </c>
      <c r="F17" t="s">
        <v>19</v>
      </c>
      <c r="G17" s="8">
        <f>E17*3.89</f>
        <v>19.45</v>
      </c>
    </row>
    <row r="18">
      <c r="A18" t="s">
        <v>47</v>
      </c>
      <c r="B18" t="s">
        <v>48</v>
      </c>
      <c r="C18" t="s">
        <v>49</v>
      </c>
      <c r="D18" s="4">
        <v>15</v>
      </c>
      <c r="E18" s="6">
        <f>D18*$B$2</f>
        <v>15</v>
      </c>
      <c r="F18" t="s">
        <v>19</v>
      </c>
      <c r="G18" s="8">
        <f>E18*17.5</f>
        <v>262.5</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 Travailler les viandes halal sur un poste et avec un matériel dédiés.</t>
        </is>
      </c>
      <c r="E2" t="s" s="11"/>
      <c r="F2"/>
    </row>
    <row r="3">
      <c r="A3" t="s">
        <v>57</v>
      </c>
      <c r="B3">
        <v>2</v>
      </c>
      <c r="C3"/>
      <c r="D3" t="inlineStr" s="11">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1"/>
      <c r="F3"/>
    </row>
    <row r="4">
      <c r="A4" t="s">
        <v>57</v>
      </c>
      <c r="B4">
        <v>3</v>
      </c>
      <c r="C4"/>
      <c r="D4" t="inlineStr" s="11">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1"/>
      <c r="F4"/>
    </row>
    <row r="5">
      <c r="A5" t="s">
        <v>57</v>
      </c>
      <c r="B5">
        <v>4</v>
      </c>
      <c r="C5"/>
      <c r="D5" t="inlineStr" s="11">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1"/>
      <c r="F5"/>
    </row>
    <row r="6">
      <c r="A6" t="s">
        <v>57</v>
      </c>
      <c r="B6">
        <v>5</v>
      </c>
      <c r="C6"/>
      <c r="D6" t="inlineStr" s="11">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1"/>
      <c r="F6"/>
    </row>
    <row r="7">
      <c r="A7" t="s">
        <v>57</v>
      </c>
      <c r="B7">
        <v>6</v>
      </c>
      <c r="C7"/>
      <c r="D7" t="inlineStr" s="11">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t>
        </is>
      </c>
      <c r="E7" t="s" s="11"/>
      <c r="F7"/>
    </row>
    <row r="8">
      <c r="A8" t="s">
        <v>57</v>
      </c>
      <c r="B8">
        <v>7</v>
      </c>
      <c r="C8"/>
      <c r="D8" t="s" s="11">
        <v>58</v>
      </c>
      <c r="E8" t="s" s="11"/>
      <c r="F8"/>
    </row>
    <row r="9">
      <c r="A9" t="s">
        <v>59</v>
      </c>
      <c r="B9">
        <v>1</v>
      </c>
      <c r="C9" t="s">
        <v>60</v>
      </c>
      <c r="D9" t="s" s="11">
        <v>61</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57</v>
      </c>
      <c r="C2" t="s">
        <v>66</v>
      </c>
      <c r="D2" s="6">
        <f>'Besoins'!$B$2*100</f>
        <v>100</v>
      </c>
      <c r="E2" t="s">
        <v>3</v>
      </c>
    </row>
    <row r="3">
      <c r="A3">
        <v>1</v>
      </c>
      <c r="B3" t="s">
        <v>67</v>
      </c>
      <c r="C3" t="s">
        <v>68</v>
      </c>
      <c r="D3" s="6">
        <f>'Besoins'!$B$2*200</f>
        <v>200</v>
      </c>
      <c r="E3" t="s">
        <v>3</v>
      </c>
    </row>
    <row r="4">
      <c r="A4">
        <v>1</v>
      </c>
      <c r="B4" t="s">
        <v>69</v>
      </c>
      <c r="C4" t="s">
        <v>68</v>
      </c>
      <c r="D4" s="6">
        <f>'Besoins'!$B$2*6</f>
        <v>6</v>
      </c>
      <c r="E4" t="s">
        <v>3</v>
      </c>
    </row>
    <row r="5">
      <c r="A5">
        <v>1</v>
      </c>
      <c r="B5" t="s">
        <v>70</v>
      </c>
      <c r="C5" t="s">
        <v>71</v>
      </c>
      <c r="D5" s="6">
        <f>'Besoins'!$B$2*5</f>
        <v>5</v>
      </c>
      <c r="E5" t="s">
        <v>19</v>
      </c>
    </row>
    <row r="6">
      <c r="A6">
        <v>1</v>
      </c>
      <c r="B6" t="s">
        <v>72</v>
      </c>
      <c r="C6" t="s">
        <v>71</v>
      </c>
      <c r="D6" s="6">
        <f>'Besoins'!$B$2*0.25</f>
        <v>0.25</v>
      </c>
      <c r="E6" t="s">
        <v>19</v>
      </c>
    </row>
    <row r="7">
      <c r="A7">
        <v>1</v>
      </c>
      <c r="B7" t="s">
        <v>73</v>
      </c>
      <c r="C7" t="s">
        <v>71</v>
      </c>
      <c r="D7" s="6">
        <f>'Besoins'!$B$2*0.06</f>
        <v>0.06</v>
      </c>
      <c r="E7" t="s">
        <v>19</v>
      </c>
    </row>
    <row r="8">
      <c r="A8">
        <v>1</v>
      </c>
      <c r="B8" t="s">
        <v>74</v>
      </c>
      <c r="C8" t="s">
        <v>71</v>
      </c>
      <c r="D8" s="6">
        <f>'Besoins'!$B$2*9</f>
        <v>9</v>
      </c>
      <c r="E8" t="s">
        <v>15</v>
      </c>
    </row>
    <row r="9">
      <c r="A9">
        <v>1</v>
      </c>
      <c r="B9" t="s">
        <v>75</v>
      </c>
      <c r="C9" t="s">
        <v>66</v>
      </c>
      <c r="D9" s="6">
        <f>'Besoins'!$B$2*15</f>
        <v>15</v>
      </c>
      <c r="E9" t="s">
        <v>15</v>
      </c>
    </row>
    <row r="10">
      <c r="A10">
        <v>2</v>
      </c>
      <c r="B10" t="s">
        <v>76</v>
      </c>
      <c r="C10" t="s">
        <v>71</v>
      </c>
      <c r="D10" s="6">
        <f>'Besoins'!$B$2*14.775</f>
        <v>14.775</v>
      </c>
      <c r="E10" t="s">
        <v>15</v>
      </c>
    </row>
    <row r="11">
      <c r="A11">
        <v>2</v>
      </c>
      <c r="B11" t="s">
        <v>77</v>
      </c>
      <c r="C11" t="s">
        <v>71</v>
      </c>
      <c r="D11" s="6">
        <f>'Besoins'!$B$2*0.225</f>
        <v>0.225</v>
      </c>
      <c r="E11" t="s">
        <v>19</v>
      </c>
    </row>
    <row r="12">
      <c r="A12">
        <v>1</v>
      </c>
      <c r="B12" t="s">
        <v>78</v>
      </c>
      <c r="C12" t="s">
        <v>71</v>
      </c>
      <c r="D12" s="6">
        <f>'Besoins'!$B$2*0.15</f>
        <v>0.15</v>
      </c>
      <c r="E12" t="s">
        <v>19</v>
      </c>
    </row>
    <row r="13">
      <c r="A13">
        <v>1</v>
      </c>
      <c r="B13" t="s">
        <v>79</v>
      </c>
      <c r="C13" t="s">
        <v>71</v>
      </c>
      <c r="D13" s="6">
        <f>'Besoins'!$B$2*0.016</f>
        <v>0.016</v>
      </c>
      <c r="E13" t="s">
        <v>19</v>
      </c>
    </row>
    <row r="14">
      <c r="A14">
        <v>1</v>
      </c>
      <c r="B14" t="s">
        <v>80</v>
      </c>
      <c r="C14" t="s">
        <v>68</v>
      </c>
      <c r="D14" s="6">
        <f>'Besoins'!$B$2*0.25</f>
        <v>0.25</v>
      </c>
      <c r="E14" t="s">
        <v>15</v>
      </c>
    </row>
    <row r="15">
      <c r="A15">
        <v>1</v>
      </c>
      <c r="B15" t="s">
        <v>81</v>
      </c>
      <c r="C15" t="s">
        <v>71</v>
      </c>
      <c r="D15" s="6">
        <f>'Besoins'!$B$2*0.25</f>
        <v>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82</v>
      </c>
      <c r="B1"/>
      <c r="C1"/>
      <c r="D1"/>
    </row>
    <row r="2">
      <c r="A2" t="str" s="12">
        <f>"GRO_CDC_154B · GRO.COMPLETS · référence : "&amp;Besoins!B3&amp;" "&amp;Besoins!C3&amp;" · multiplicateur réglable sur la feuille ""Besoins"""</f>
        <v>GRO_CDC_154B · GRO.COMPLETS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 Travailler les viandes halal sur un poste et avec un matériel dédiés.</v>
      </c>
      <c r="C5"/>
      <c r="D5"/>
    </row>
    <row r="6">
      <c r="A6" t="s" s="14">
        <v>85</v>
      </c>
      <c r="B6" t="str" s="11">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6">
        <f>Besoins!E10</f>
        <v>9</v>
      </c>
      <c r="D7" t="str">
        <f>Besoins!F10</f>
        <v>lt</v>
      </c>
    </row>
    <row r="8">
      <c r="A8"/>
      <c r="B8" t="s">
        <v>86</v>
      </c>
      <c r="C8" s="6">
        <f>'Besoins'!$B$2*15</f>
        <v>15</v>
      </c>
      <c r="D8" t="s">
        <v>15</v>
      </c>
    </row>
    <row r="9">
      <c r="A9"/>
      <c r="B9" t="str">
        <f>Besoins!B15</f>
        <v>Sel fin de cuisine</v>
      </c>
      <c r="C9" s="6">
        <f>Besoins!E15</f>
        <v>0.15</v>
      </c>
      <c r="D9" t="str">
        <f>Besoins!F15</f>
        <v>kg</v>
      </c>
    </row>
    <row r="10">
      <c r="A10"/>
      <c r="B10" t="str">
        <f>Besoins!B8</f>
        <v>Poivre noir moulu</v>
      </c>
      <c r="C10" s="6">
        <f>Besoins!E8</f>
        <v>0.016</v>
      </c>
      <c r="D10" t="str">
        <f>Besoins!F8</f>
        <v>kg</v>
      </c>
    </row>
    <row r="11">
      <c r="A11"/>
      <c r="B11" t="s">
        <v>87</v>
      </c>
      <c r="C11" s="6">
        <f>'Besoins'!$B$2*0.25</f>
        <v>0.25</v>
      </c>
      <c r="D11" t="s">
        <v>15</v>
      </c>
    </row>
    <row r="12">
      <c r="A12"/>
      <c r="B12" t="str">
        <f>Besoins!B17</f>
        <v>Oignons émincés surgelés</v>
      </c>
      <c r="C12" s="6">
        <f>Besoins!E17</f>
        <v>5</v>
      </c>
      <c r="D12" t="str">
        <f>Besoins!F17</f>
        <v>kg</v>
      </c>
    </row>
    <row r="13">
      <c r="A13" t="s" s="14">
        <v>88</v>
      </c>
      <c r="B13" t="str" s="11">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6">
        <f>Besoins!E13</f>
        <v>0.25</v>
      </c>
      <c r="D14" t="str">
        <f>Besoins!F13</f>
        <v>kg</v>
      </c>
    </row>
    <row r="15">
      <c r="A15"/>
      <c r="B15" t="s">
        <v>89</v>
      </c>
      <c r="C15" s="6">
        <f>'Besoins'!$B$2*6</f>
        <v>6</v>
      </c>
      <c r="D15" t="s">
        <v>3</v>
      </c>
    </row>
    <row r="16">
      <c r="A16"/>
      <c r="B16" t="str">
        <f>Besoins!B16</f>
        <v>Ail haché IQF</v>
      </c>
      <c r="C16" s="6">
        <f>Besoins!E16</f>
        <v>0.25</v>
      </c>
      <c r="D16" t="str">
        <f>Besoins!F16</f>
        <v>kg</v>
      </c>
    </row>
    <row r="17">
      <c r="A17"/>
      <c r="B17" t="str">
        <f>Besoins!B9</f>
        <v>Herbes de Provence</v>
      </c>
      <c r="C17" s="6">
        <f>Besoins!E9</f>
        <v>0.06</v>
      </c>
      <c r="D17" t="str">
        <f>Besoins!F9</f>
        <v>kg</v>
      </c>
    </row>
    <row r="18">
      <c r="A18" t="s" s="14">
        <v>90</v>
      </c>
      <c r="B18" t="str" s="11">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91</v>
      </c>
      <c r="C19" s="6">
        <f>'Besoins'!$B$2*200</f>
        <v>200</v>
      </c>
      <c r="D19" t="s">
        <v>3</v>
      </c>
    </row>
    <row r="20">
      <c r="A20" t="s" s="14">
        <v>92</v>
      </c>
      <c r="B20" t="str" s="11">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4">
        <v>93</v>
      </c>
      <c r="B21" t="str" s="11">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 Identifier les bacs halal.</v>
      </c>
      <c r="C21"/>
      <c r="D21"/>
    </row>
    <row r="22">
      <c r="A22" t="s" s="14">
        <v>94</v>
      </c>
      <c r="B22" t="str" s="11">
        <f>Procedure!D8</f>
        <v>Servir — Servir à l'assiette, 2 côtes d'agneau sur un lit de pommes de terre.</v>
      </c>
      <c r="C22"/>
      <c r="D22"/>
    </row>
    <row r="23">
      <c r="A23"/>
      <c r="B23"/>
      <c r="C23"/>
      <c r="D23"/>
    </row>
    <row r="24">
      <c r="A24" t="s" s="13">
        <v>95</v>
      </c>
      <c r="B24"/>
      <c r="C24"/>
      <c r="D24"/>
    </row>
    <row r="25">
      <c r="A25" t="s" s="14">
        <v>84</v>
      </c>
      <c r="B25" t="str" s="11">
        <f>"[DISSOUDRE] "&amp;Procedure!D9</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Besoins!B12</f>
        <v>Fonds Blanc de Veau (Knorr Professional)</v>
      </c>
      <c r="C27" s="6">
        <f>Besoins!E12</f>
        <v>0.225</v>
      </c>
      <c r="D27" t="str">
        <f>Besoins!F12</f>
        <v>kg</v>
      </c>
    </row>
    <row r="28">
      <c r="A28"/>
      <c r="B28"/>
      <c r="C28"/>
      <c r="D28"/>
    </row>
    <row r="29">
      <c r="A29" t="s" s="15">
        <v>96</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2026-09-27T15:08:24Z</dcterms:created>
  <dc:title>CÔTES D'AGNEAU CHAMPVALLON HALA</dc:title>
  <dc:subject/>
  <dc:creator>CUIS.web</dc:creator>
  <cp:lastModifiedBy/>
  <cp:keywords/>
  <dc:description>Export automatique — moteur récursif d'origine : Bernard Vandendaele</dc:description>
  <cp:category/>
  <dc:language>en-US</dc:language>
  <dcterms:modified xsi:type="dcterms:W3CDTF">2026-09-27T15:08:24Z</dcterms:modified>
  <cp:revision>1</cp:revision>
</cp:coreProperties>
</file>