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<sst xmlns="http://schemas.openxmlformats.org/spreadsheetml/2006/main" count="165" uniqueCount="165">
  <si>
    <t>Fiche technique</t>
  </si>
  <si>
    <t>Nom</t>
  </si>
  <si>
    <t>CASSOULET TOULOUSAIN — BASE NAVARIN</t>
  </si>
  <si>
    <t>Code</t>
  </si>
  <si>
    <t>GRO_CDC_148D</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</si>
  <si>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</si>
  <si>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</si>
  <si>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</si>
  <si>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</si>
  <si>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</si>
  <si>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</si>
  <si>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</si>
  <si>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</si>
  <si>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</si>
  <si>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</si>
  <si>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</si>
  <si>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</si>
  <si>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</si>
  <si>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</si>
  <si>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</si>
  <si>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19:12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</si>
  <si>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</si>
  <si>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</si>
  <si>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</si>
  <si>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</si>
  <si>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</si>
  <si>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</si>
  <si>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</si>
  <si>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</si>
  <si>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</si>
  <si>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</si>
  <si>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00000136</t>
  </si>
  <si>
    <t>CHAPELURE</t>
  </si>
  <si>
    <t>Eléments divers</t>
  </si>
  <si>
    <t>kg</t>
  </si>
  <si>
    <t>EAU</t>
  </si>
  <si>
    <t>Eau (robinet - moy. France 2026)</t>
  </si>
  <si>
    <t>Matières premières</t>
  </si>
  <si>
    <t>lt</t>
  </si>
  <si>
    <t>LARDONS-NAT-CRU</t>
  </si>
  <si>
    <t>Lardons crus nature (non fumés)</t>
  </si>
  <si>
    <t>Charcuterie</t>
  </si>
  <si>
    <t>RNM100729</t>
  </si>
  <si>
    <t>Saucisse de Toulouse</t>
  </si>
  <si>
    <t>CONC-TOMATE</t>
  </si>
  <si>
    <t>Concentré de tomate double</t>
  </si>
  <si>
    <t>Concentrés et purées cuisines</t>
  </si>
  <si>
    <t>EPI-CLOU-GIROFLE</t>
  </si>
  <si>
    <t>Clous de girofle</t>
  </si>
  <si>
    <t>Épices en poudre et graines</t>
  </si>
  <si>
    <t>EPI-POIVRE-NOIR</t>
  </si>
  <si>
    <t>Poivre noir moulu</t>
  </si>
  <si>
    <t>HER-BOUQUET-G</t>
  </si>
  <si>
    <t>Bouquet garni sachet dose</t>
  </si>
  <si>
    <t>Herbes aromatiques séchées</t>
  </si>
  <si>
    <t>MEL-HERBES-PRO</t>
  </si>
  <si>
    <t>Herbes de Provence</t>
  </si>
  <si>
    <t>Mélanges et épices composées</t>
  </si>
  <si>
    <t>RNME101457</t>
  </si>
  <si>
    <t>Haricot coco sac 5kg</t>
  </si>
  <si>
    <t>Féculents et légumineuses</t>
  </si>
  <si>
    <t>FAR-T55</t>
  </si>
  <si>
    <t>Farine de blé T55</t>
  </si>
  <si>
    <t>Farines de blé</t>
  </si>
  <si>
    <t>KNORR-FBLIE-STD</t>
  </si>
  <si>
    <t>Fonds Brun Lié (Knorr Professional)</t>
  </si>
  <si>
    <t>Fonds déshydratés et poudres</t>
  </si>
  <si>
    <t>HUI-TOURNESOL</t>
  </si>
  <si>
    <t>Huile de tournesol raffinée vrac</t>
  </si>
  <si>
    <t>Huiles végétales</t>
  </si>
  <si>
    <t>RNM0420123</t>
  </si>
  <si>
    <t>CAROTTE France extra colis 12kg</t>
  </si>
  <si>
    <t>Légumes</t>
  </si>
  <si>
    <t>RNM27820123</t>
  </si>
  <si>
    <t>OIGNON jaune France cat.I 60-80mm</t>
  </si>
  <si>
    <t>SEL-FIN</t>
  </si>
  <si>
    <t>Sel fin de cuisine</t>
  </si>
  <si>
    <t>Sels et condiments de base</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</si>
  <si>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</si>
  <si>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</si>
  <si>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</si>
  <si>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</si>
  <si>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</si>
  <si>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</si>
  <si>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</si>
  <si>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</si>
  <si>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</si>
  <si>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</si>
  <si>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</si>
  <si>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Niveau</t>
  </si>
  <si>
    <t>Composant</t>
  </si>
  <si>
    <t>Type</t>
  </si>
  <si>
    <t>Quantité (pour 100 pc)</t>
  </si>
  <si>
    <t>recette</t>
  </si>
  <si>
    <t>Plats complets collectivité</t>
  </si>
  <si>
    <t xml:space="preserve">    ↳ NAVARIN D'AGNEAU — BASE (SANS GARNITURE)</t>
  </si>
  <si>
    <t>Préparations de base collectivité</t>
  </si>
  <si>
    <t xml:space="preserve">    ↳ Haricot coco sac 5kg</t>
  </si>
  <si>
    <t>matiere</t>
  </si>
  <si>
    <t xml:space="preserve">    ↳ Lardons crus nature (non fumés)</t>
  </si>
  <si>
    <t xml:space="preserve">        ↳ Oignons émincés surgelés</t>
  </si>
  <si>
    <t xml:space="preserve">        ↳ Épaule d'agneau désossée</t>
  </si>
  <si>
    <t xml:space="preserve">        ↳ Huile de tournesol raffinée vrac</t>
  </si>
  <si>
    <t xml:space="preserve">        ↳ Ail haché IQF</t>
  </si>
  <si>
    <t xml:space="preserve">        ↳ Bouquet garni sachet dose</t>
  </si>
  <si>
    <t xml:space="preserve">        ↳ Fond brun lie reconstitue (collectivite)</t>
  </si>
  <si>
    <t xml:space="preserve">            ↳ Eau (robinet - moy. France 2026)</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</si>
  <si>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</si>
  <si>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</si>
  <si>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</si>
  <si>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</si>
  <si>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Farine de blé T55</t>
  </si>
  <si>
    <t xml:space="preserve">        ↳ Herbes de Provence</t>
  </si>
  <si>
    <t xml:space="preserve">        ↳ Sel fin de cuisine</t>
  </si>
  <si>
    <t xml:space="preserve">        ↳ Poivre noir moulu</t>
  </si>
  <si>
    <t xml:space="preserve">    ↳ Saucisse de Toulouse</t>
  </si>
  <si>
    <t xml:space="preserve">    ↳ OIGNON jaune France cat.I 60-80mm</t>
  </si>
  <si>
    <t xml:space="preserve">    ↳ CAROTTE France extra colis 12kg</t>
  </si>
  <si>
    <t xml:space="preserve">    ↳ Bouquet garni sachet dose</t>
  </si>
  <si>
    <t xml:space="preserve">    ↳ Tomates en dés surgelées IQF</t>
  </si>
  <si>
    <t xml:space="preserve">    ↳ Concentré de tomate — boîte 4/4 (collectivité)</t>
  </si>
  <si>
    <t xml:space="preserve">    ↳ Clous de girofle (par 20)</t>
  </si>
  <si>
    <t>Conversions diverses</t>
  </si>
  <si>
    <t xml:space="preserve">        ↳ Clous de girofle</t>
  </si>
  <si>
    <t xml:space="preserve">        ↳ Concentré de tomate double</t>
  </si>
  <si>
    <t xml:space="preserve">    ↳ Ail haché IQF</t>
  </si>
  <si>
    <t xml:space="preserve">    ↳ Herbes de Provence</t>
  </si>
  <si>
    <t xml:space="preserve">    ↳ CHAPELURE</t>
  </si>
  <si>
    <t>Recette</t>
  </si>
  <si>
    <t>#</t>
  </si>
  <si>
    <t>Verbe</t>
  </si>
  <si>
    <t>Étape</t>
  </si>
  <si>
    <t>Précision technique</t>
  </si>
  <si>
    <t>Durée</t>
  </si>
  <si>
    <t>Servir — Servir le cassoulet en prenant soin de mettre en évidence la viande du navarin, la saucisse ou le saucisson.</t>
  </si>
  <si>
    <t>NAVARIN D'AGNEAU — BASE (SANS GARNITURE)</t>
  </si>
  <si>
    <t>Fond brun lie reconstitue (collectivite)</t>
  </si>
  <si>
    <t>DISSOUDRE</t>
  </si>
  <si>
    <t>Délayer la poudre dans l'eau froide en fouettant, puis porter à ébullition en remuant régulièrement.</t>
  </si>
  <si>
    <t>Concentré de tomate — 1 boîte 4/4 (pièce)</t>
  </si>
  <si>
    <t>Concentré de tomate — boîte 4/4 (collectivité)</t>
  </si>
  <si>
    <t>Fiche technique — CASSOULET TOULOUSAIN — BASE NAVARIN</t>
  </si>
  <si>
    <t>CASSOULET TOULOUSAIN — BASE NAVARIN  GRO_CDC_148D</t>
  </si>
  <si>
    <t>1.</t>
  </si>
  <si>
    <t>2.</t>
  </si>
  <si>
    <t xml:space="preserve">    OIGNON jaune France cat.I 60-80mm</t>
  </si>
  <si>
    <t xml:space="preserve">    Bouquet garni sachet dose</t>
  </si>
  <si>
    <t xml:space="preserve">    Clous de girofle (par 20) (conv.)</t>
  </si>
  <si>
    <t>3.</t>
  </si>
  <si>
    <t xml:space="preserve">    NAVARIN D'AGNEAU — BASE (SANS GARNITURE)</t>
  </si>
  <si>
    <t>4.</t>
  </si>
  <si>
    <t>5.</t>
  </si>
  <si>
    <t xml:space="preserve">    Concentré de tomate — boîte 4/4 (collectivité)</t>
  </si>
  <si>
    <t xml:space="preserve">    Ail haché IQF</t>
  </si>
  <si>
    <t xml:space="preserve">    Herbes de Provence</t>
  </si>
  <si>
    <t>6.</t>
  </si>
  <si>
    <t>7.</t>
  </si>
  <si>
    <t>8.</t>
  </si>
  <si>
    <t>9.</t>
  </si>
  <si>
    <t>↳ NAVARIN D'AGNEAU — BASE (SANS GARNITURE)  GRO-NAVARIN-BASE</t>
  </si>
  <si>
    <t xml:space="preserve">    Fond brun lie reconstitue (collectivite)</t>
  </si>
  <si>
    <t xml:space="preserve">    Concentré de tomate — 1 boîte 4/4 (pièce)</t>
  </si>
  <si>
    <t>↳ Fond brun lie reconstitue (collectivite)  GRO-FOND-BRUN</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</si>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</sst>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552.92171272727</v>
      </c>
    </row>
    <row r="12">
      <c r="A12" t="s" s="3">
        <v>16</v>
      </c>
      <c r="B12" s="4">
        <v>5.5292171272727</v>
      </c>
    </row>
    <row r="13">
      <c r="A13"/>
      <c r="B13"/>
    </row>
    <row r="14">
      <c r="A14" t="s" s="5">
        <v>17</v>
      </c>
      <c r="B14" t="s" s="5">
        <v>14</v>
      </c>
    </row>
    <row r="15">
      <c r="A15" t="s" s="5">
        <v>18</v>
      </c>
      <c r="B15" s="6">
        <v>552.92171272727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v>
      </c>
      <c r="E7" s="11">
        <f>D7*$B$2</f>
        <v>1</v>
      </c>
      <c r="F7" t="s">
        <v>34</v>
      </c>
      <c r="G7" s="4">
        <f>E7*0.99158</f>
        <v>0.99158</v>
      </c>
    </row>
    <row r="8">
      <c r="A8" t="s">
        <v>35</v>
      </c>
      <c r="B8" t="s">
        <v>36</v>
      </c>
      <c r="C8" t="s">
        <v>37</v>
      </c>
      <c r="D8" s="9">
        <v>11.7</v>
      </c>
      <c r="E8" s="11">
        <f>D8*$B$2</f>
        <v>11.7</v>
      </c>
      <c r="F8" t="s">
        <v>38</v>
      </c>
      <c r="G8" s="4">
        <f>E8*0.0043</f>
        <v>0.05031</v>
      </c>
    </row>
    <row r="9">
      <c r="A9" t="s">
        <v>39</v>
      </c>
      <c r="B9" t="s">
        <v>40</v>
      </c>
      <c r="C9" t="s">
        <v>41</v>
      </c>
      <c r="D9" s="9">
        <v>4</v>
      </c>
      <c r="E9" s="11">
        <f>D9*$B$2</f>
        <v>4</v>
      </c>
      <c r="F9" t="s">
        <v>34</v>
      </c>
      <c r="G9" s="4">
        <f>E9*8.96</f>
        <v>35.84</v>
      </c>
    </row>
    <row r="10">
      <c r="A10" t="s">
        <v>42</v>
      </c>
      <c r="B10" t="s">
        <v>43</v>
      </c>
      <c r="C10" t="s">
        <v>41</v>
      </c>
      <c r="D10" s="9">
        <v>4</v>
      </c>
      <c r="E10" s="11">
        <f>D10*$B$2</f>
        <v>4</v>
      </c>
      <c r="F10" t="s">
        <v>34</v>
      </c>
      <c r="G10" s="4">
        <f>E10*11.08</f>
        <v>44.32</v>
      </c>
    </row>
    <row r="11">
      <c r="A11" t="s">
        <v>44</v>
      </c>
      <c r="B11" t="s">
        <v>45</v>
      </c>
      <c r="C11" t="s">
        <v>46</v>
      </c>
      <c r="D11" s="9">
        <v>1.454545</v>
      </c>
      <c r="E11" s="11">
        <f>D11*$B$2</f>
        <v>1.454545</v>
      </c>
      <c r="F11" t="s">
        <v>24</v>
      </c>
      <c r="G11" s="4">
        <f>E11*12.6000039375</f>
        <v>18.327273</v>
      </c>
    </row>
    <row r="12">
      <c r="A12" t="s">
        <v>47</v>
      </c>
      <c r="B12" t="s">
        <v>48</v>
      </c>
      <c r="C12" t="s">
        <v>49</v>
      </c>
      <c r="D12" s="9">
        <v>0.0006</v>
      </c>
      <c r="E12" s="11">
        <f>D12*$B$2</f>
        <v>0.0006</v>
      </c>
      <c r="F12" t="s">
        <v>34</v>
      </c>
      <c r="G12" s="4">
        <f>E12*25</f>
        <v>0.015</v>
      </c>
    </row>
    <row r="13">
      <c r="A13" t="s">
        <v>50</v>
      </c>
      <c r="B13" t="s">
        <v>51</v>
      </c>
      <c r="C13" t="s">
        <v>49</v>
      </c>
      <c r="D13" s="9">
        <v>0.007</v>
      </c>
      <c r="E13" s="11">
        <f>D13*$B$2</f>
        <v>0.007</v>
      </c>
      <c r="F13" t="s">
        <v>34</v>
      </c>
      <c r="G13" s="4">
        <f>E13*12.5</f>
        <v>0.0875</v>
      </c>
    </row>
    <row r="14">
      <c r="A14" t="s">
        <v>52</v>
      </c>
      <c r="B14" t="s">
        <v>53</v>
      </c>
      <c r="C14" t="s">
        <v>54</v>
      </c>
      <c r="D14" s="9">
        <v>0.102</v>
      </c>
      <c r="E14" s="11">
        <f>D14*$B$2</f>
        <v>0.102</v>
      </c>
      <c r="F14" t="s">
        <v>34</v>
      </c>
      <c r="G14" s="4">
        <f>E14*14</f>
        <v>1.428</v>
      </c>
    </row>
    <row r="15">
      <c r="A15" t="s">
        <v>55</v>
      </c>
      <c r="B15" t="s">
        <v>56</v>
      </c>
      <c r="C15" t="s">
        <v>57</v>
      </c>
      <c r="D15" s="9">
        <v>0.075</v>
      </c>
      <c r="E15" s="11">
        <f>D15*$B$2</f>
        <v>0.075</v>
      </c>
      <c r="F15" t="s">
        <v>34</v>
      </c>
      <c r="G15" s="4">
        <f>E15*9.5</f>
        <v>0.7125</v>
      </c>
    </row>
    <row r="16">
      <c r="A16" t="s">
        <v>58</v>
      </c>
      <c r="B16" t="s">
        <v>59</v>
      </c>
      <c r="C16" t="s">
        <v>60</v>
      </c>
      <c r="D16" s="9">
        <v>5</v>
      </c>
      <c r="E16" s="11">
        <f>D16*$B$2</f>
        <v>5</v>
      </c>
      <c r="F16" t="s">
        <v>34</v>
      </c>
      <c r="G16" s="4">
        <f>E16*4.15</f>
        <v>20.75</v>
      </c>
    </row>
    <row r="17">
      <c r="A17" t="s">
        <v>61</v>
      </c>
      <c r="B17" t="s">
        <v>62</v>
      </c>
      <c r="C17" t="s">
        <v>63</v>
      </c>
      <c r="D17" s="9">
        <v>0.5</v>
      </c>
      <c r="E17" s="11">
        <f>D17*$B$2</f>
        <v>0.5</v>
      </c>
      <c r="F17" t="s">
        <v>34</v>
      </c>
      <c r="G17" s="4">
        <f>E17*0.56</f>
        <v>0.28</v>
      </c>
    </row>
    <row r="18">
      <c r="A18" t="s">
        <v>64</v>
      </c>
      <c r="B18" t="s">
        <v>65</v>
      </c>
      <c r="C18" t="s">
        <v>66</v>
      </c>
      <c r="D18" s="9">
        <v>0.3</v>
      </c>
      <c r="E18" s="11">
        <f>D18*$B$2</f>
        <v>0.3</v>
      </c>
      <c r="F18" t="s">
        <v>34</v>
      </c>
      <c r="G18" s="4">
        <f>E18*19.69</f>
        <v>5.907</v>
      </c>
    </row>
    <row r="19">
      <c r="A19" t="s">
        <v>67</v>
      </c>
      <c r="B19" t="s">
        <v>68</v>
      </c>
      <c r="C19" t="s">
        <v>69</v>
      </c>
      <c r="D19" s="9">
        <v>1</v>
      </c>
      <c r="E19" s="11">
        <f>D19*$B$2</f>
        <v>1</v>
      </c>
      <c r="F19" t="s">
        <v>38</v>
      </c>
      <c r="G19" s="4">
        <f>E19*1.05</f>
        <v>1.05</v>
      </c>
    </row>
    <row r="20">
      <c r="A20" t="s">
        <v>70</v>
      </c>
      <c r="B20" t="s">
        <v>71</v>
      </c>
      <c r="C20" t="s">
        <v>72</v>
      </c>
      <c r="D20" s="9">
        <v>1</v>
      </c>
      <c r="E20" s="11">
        <f>D20*$B$2</f>
        <v>1</v>
      </c>
      <c r="F20" t="s">
        <v>34</v>
      </c>
      <c r="G20" s="4">
        <f>E20*1.1</f>
        <v>1.1</v>
      </c>
    </row>
    <row r="21">
      <c r="A21" t="s">
        <v>73</v>
      </c>
      <c r="B21" t="s">
        <v>74</v>
      </c>
      <c r="C21" t="s">
        <v>72</v>
      </c>
      <c r="D21" s="9">
        <v>5</v>
      </c>
      <c r="E21" s="11">
        <f>D21*$B$2</f>
        <v>5</v>
      </c>
      <c r="F21" t="s">
        <v>34</v>
      </c>
      <c r="G21" s="4">
        <f>E21*0.4</f>
        <v>2</v>
      </c>
    </row>
    <row r="22">
      <c r="A22" t="s">
        <v>75</v>
      </c>
      <c r="B22" t="s">
        <v>76</v>
      </c>
      <c r="C22" t="s">
        <v>77</v>
      </c>
      <c r="D22" s="9">
        <v>0.073</v>
      </c>
      <c r="E22" s="11">
        <f>D22*$B$2</f>
        <v>0.073</v>
      </c>
      <c r="F22" t="s">
        <v>34</v>
      </c>
      <c r="G22" s="4">
        <f>E22*0.35</f>
        <v>0.02555</v>
      </c>
    </row>
    <row r="23">
      <c r="A23" t="s">
        <v>78</v>
      </c>
      <c r="B23" t="s">
        <v>79</v>
      </c>
      <c r="C23" t="s">
        <v>80</v>
      </c>
      <c r="D23" s="9">
        <v>0.45</v>
      </c>
      <c r="E23" s="11">
        <f>D23*$B$2</f>
        <v>0.45</v>
      </c>
      <c r="F23" t="s">
        <v>34</v>
      </c>
      <c r="G23" s="4">
        <f>E23*9.26</f>
        <v>4.167</v>
      </c>
    </row>
    <row r="24">
      <c r="A24" t="s">
        <v>81</v>
      </c>
      <c r="B24" t="s">
        <v>82</v>
      </c>
      <c r="C24" t="s">
        <v>80</v>
      </c>
      <c r="D24" s="9">
        <v>3</v>
      </c>
      <c r="E24" s="11">
        <f>D24*$B$2</f>
        <v>3</v>
      </c>
      <c r="F24" t="s">
        <v>34</v>
      </c>
      <c r="G24" s="4">
        <f>E24*3.89</f>
        <v>11.67</v>
      </c>
    </row>
    <row r="25">
      <c r="A25" t="s">
        <v>83</v>
      </c>
      <c r="B25" t="s">
        <v>84</v>
      </c>
      <c r="C25" t="s">
        <v>80</v>
      </c>
      <c r="D25" s="9">
        <v>5</v>
      </c>
      <c r="E25" s="11">
        <f>D25*$B$2</f>
        <v>5</v>
      </c>
      <c r="F25" t="s">
        <v>34</v>
      </c>
      <c r="G25" s="4">
        <f>E25*2.92</f>
        <v>14.6</v>
      </c>
    </row>
    <row r="26">
      <c r="A26" t="s">
        <v>85</v>
      </c>
      <c r="B26" t="s">
        <v>86</v>
      </c>
      <c r="C26" t="s">
        <v>87</v>
      </c>
      <c r="D26" s="9">
        <v>16</v>
      </c>
      <c r="E26" s="11">
        <f>D26*$B$2</f>
        <v>16</v>
      </c>
      <c r="F26" t="s">
        <v>34</v>
      </c>
      <c r="G26" s="4">
        <f>E26*24.35</f>
        <v>389.6</v>
      </c>
    </row>
    <row r="27">
      <c r="A27"/>
      <c r="B27"/>
      <c r="C27"/>
      <c r="D27"/>
      <c r="E27"/>
      <c r="F27" t="s" s="3">
        <v>88</v>
      </c>
      <c r="G27" s="13">
        <f>SUM(G7:G26)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89</v>
      </c>
      <c r="B1" t="s" s="2">
        <v>90</v>
      </c>
      <c r="C1" t="s" s="2">
        <v>91</v>
      </c>
      <c r="D1" t="s" s="2">
        <v>92</v>
      </c>
      <c r="E1" t="s" s="2">
        <v>29</v>
      </c>
      <c r="F1" t="s" s="2">
        <v>5</v>
      </c>
    </row>
    <row r="2">
      <c r="A2">
        <v>0</v>
      </c>
      <c r="B2" t="s">
        <v>2</v>
      </c>
      <c r="C2" t="s">
        <v>93</v>
      </c>
      <c r="D2" s="11">
        <v>100</v>
      </c>
      <c r="E2" t="s">
        <v>24</v>
      </c>
      <c r="F2" t="s">
        <v>94</v>
      </c>
    </row>
    <row r="3">
      <c r="A3">
        <v>1</v>
      </c>
      <c r="B3" t="s">
        <v>95</v>
      </c>
      <c r="C3" t="s">
        <v>93</v>
      </c>
      <c r="D3" s="11">
        <v>100</v>
      </c>
      <c r="E3" t="s">
        <v>24</v>
      </c>
      <c r="F3" t="s">
        <v>96</v>
      </c>
    </row>
    <row r="4">
      <c r="A4">
        <v>1</v>
      </c>
      <c r="B4" t="s">
        <v>97</v>
      </c>
      <c r="C4" t="s">
        <v>98</v>
      </c>
      <c r="D4" s="11">
        <v>5</v>
      </c>
      <c r="E4" t="s">
        <v>34</v>
      </c>
      <c r="F4" t="s">
        <v>60</v>
      </c>
    </row>
    <row r="5">
      <c r="A5">
        <v>1</v>
      </c>
      <c r="B5" t="s">
        <v>99</v>
      </c>
      <c r="C5" t="s">
        <v>98</v>
      </c>
      <c r="D5" s="11">
        <v>4</v>
      </c>
      <c r="E5" t="s">
        <v>34</v>
      </c>
      <c r="F5" t="s">
        <v>41</v>
      </c>
    </row>
    <row r="6">
      <c r="A6">
        <v>2</v>
      </c>
      <c r="B6" t="s">
        <v>100</v>
      </c>
      <c r="C6" t="s">
        <v>98</v>
      </c>
      <c r="D6" s="11">
        <v>3</v>
      </c>
      <c r="E6" t="s">
        <v>34</v>
      </c>
      <c r="F6" t="s">
        <v>80</v>
      </c>
    </row>
    <row r="7">
      <c r="A7">
        <v>2</v>
      </c>
      <c r="B7" t="s">
        <v>101</v>
      </c>
      <c r="C7" t="s">
        <v>98</v>
      </c>
      <c r="D7" s="11">
        <v>16</v>
      </c>
      <c r="E7" t="s">
        <v>34</v>
      </c>
      <c r="F7" t="s">
        <v>87</v>
      </c>
    </row>
    <row r="8">
      <c r="A8">
        <v>2</v>
      </c>
      <c r="B8" t="s">
        <v>102</v>
      </c>
      <c r="C8" t="s">
        <v>98</v>
      </c>
      <c r="D8" s="11">
        <v>1</v>
      </c>
      <c r="E8" t="s">
        <v>38</v>
      </c>
      <c r="F8" t="s">
        <v>69</v>
      </c>
    </row>
    <row r="9">
      <c r="A9">
        <v>2</v>
      </c>
      <c r="B9" t="s">
        <v>103</v>
      </c>
      <c r="C9" t="s">
        <v>98</v>
      </c>
      <c r="D9" s="11">
        <v>0.2</v>
      </c>
      <c r="E9" t="s">
        <v>34</v>
      </c>
      <c r="F9" t="s">
        <v>80</v>
      </c>
    </row>
    <row r="10">
      <c r="A10">
        <v>2</v>
      </c>
      <c r="B10" t="s">
        <v>104</v>
      </c>
      <c r="C10" t="s">
        <v>98</v>
      </c>
      <c r="D10" s="11">
        <v>0.051</v>
      </c>
      <c r="E10" t="s">
        <v>34</v>
      </c>
      <c r="F10" t="s">
        <v>54</v>
      </c>
    </row>
    <row r="11">
      <c r="A11">
        <v>2</v>
      </c>
      <c r="B11" t="s">
        <v>105</v>
      </c>
      <c r="C11" t="s">
        <v>93</v>
      </c>
      <c r="D11" s="11">
        <v>12</v>
      </c>
      <c r="E11" t="s">
        <v>38</v>
      </c>
      <c r="F11" t="s">
        <v>96</v>
      </c>
    </row>
    <row r="12">
      <c r="A12">
        <v>3</v>
      </c>
      <c r="B12" t="s">
        <v>106</v>
      </c>
      <c r="C12" t="s">
        <v>98</v>
      </c>
      <c r="D12" s="11">
        <v>11.7</v>
      </c>
      <c r="E12" t="s">
        <v>38</v>
      </c>
      <c r="F12" t="s">
        <v>37</v>
      </c>
    </row>
    <row r="13">
      <c r="A13">
        <v>3</v>
      </c>
      <c r="B13" t="s">
        <v>107</v>
      </c>
      <c r="C13" t="s">
        <v>98</v>
      </c>
      <c r="D13" s="11">
        <v>0.3</v>
      </c>
      <c r="E13" t="s">
        <v>34</v>
      </c>
      <c r="F13" t="s">
        <v>66</v>
      </c>
    </row>
    <row r="14">
      <c r="A14">
        <v>2</v>
      </c>
      <c r="B14" t="s">
        <v>108</v>
      </c>
      <c r="C14" t="s">
        <v>93</v>
      </c>
      <c r="D14" s="11">
        <v>1</v>
      </c>
      <c r="E14" t="s">
        <v>24</v>
      </c>
      <c r="F14" t="s">
        <v>96</v>
      </c>
    </row>
    <row r="15">
      <c r="A15">
        <v>3</v>
      </c>
      <c r="B15" t="s">
        <v>109</v>
      </c>
      <c r="C15" t="s">
        <v>93</v>
      </c>
      <c r="D15" s="11">
        <v>0.88</v>
      </c>
      <c r="E15" t="s">
        <v>34</v>
      </c>
      <c r="F15" t="s">
        <v>96</v>
      </c>
    </row>
    <row r="16">
      <c r="A16">
        <v>4</v>
      </c>
      <c r="B16" t="s">
        <v>110</v>
      </c>
      <c r="C16" t="s">
        <v>98</v>
      </c>
      <c r="D16" s="11">
        <v>1</v>
      </c>
      <c r="E16" t="s">
        <v>24</v>
      </c>
      <c r="F16" t="s">
        <v>46</v>
      </c>
    </row>
    <row r="17">
      <c r="A17">
        <v>2</v>
      </c>
      <c r="B17" t="s">
        <v>111</v>
      </c>
      <c r="C17" t="s">
        <v>98</v>
      </c>
      <c r="D17" s="11">
        <v>0.5</v>
      </c>
      <c r="E17" t="s">
        <v>34</v>
      </c>
      <c r="F17" t="s">
        <v>63</v>
      </c>
    </row>
    <row r="18">
      <c r="A18">
        <v>2</v>
      </c>
      <c r="B18" t="s">
        <v>112</v>
      </c>
      <c r="C18" t="s">
        <v>98</v>
      </c>
      <c r="D18" s="11">
        <v>0.06</v>
      </c>
      <c r="E18" t="s">
        <v>34</v>
      </c>
      <c r="F18" t="s">
        <v>57</v>
      </c>
    </row>
    <row r="19">
      <c r="A19">
        <v>2</v>
      </c>
      <c r="B19" t="s">
        <v>113</v>
      </c>
      <c r="C19" t="s">
        <v>98</v>
      </c>
      <c r="D19" s="11">
        <v>0.073</v>
      </c>
      <c r="E19" t="s">
        <v>34</v>
      </c>
      <c r="F19" t="s">
        <v>77</v>
      </c>
    </row>
    <row r="20">
      <c r="A20">
        <v>2</v>
      </c>
      <c r="B20" t="s">
        <v>114</v>
      </c>
      <c r="C20" t="s">
        <v>98</v>
      </c>
      <c r="D20" s="11">
        <v>0.007</v>
      </c>
      <c r="E20" t="s">
        <v>34</v>
      </c>
      <c r="F20" t="s">
        <v>49</v>
      </c>
    </row>
    <row r="21">
      <c r="A21">
        <v>1</v>
      </c>
      <c r="B21" t="s">
        <v>115</v>
      </c>
      <c r="C21" t="s">
        <v>98</v>
      </c>
      <c r="D21" s="11">
        <v>4</v>
      </c>
      <c r="E21" t="s">
        <v>34</v>
      </c>
      <c r="F21" t="s">
        <v>41</v>
      </c>
    </row>
    <row r="22">
      <c r="A22">
        <v>1</v>
      </c>
      <c r="B22" t="s">
        <v>116</v>
      </c>
      <c r="C22" t="s">
        <v>98</v>
      </c>
      <c r="D22" s="11">
        <v>1</v>
      </c>
      <c r="E22" t="s">
        <v>34</v>
      </c>
      <c r="F22" t="s">
        <v>72</v>
      </c>
    </row>
    <row r="23">
      <c r="A23">
        <v>1</v>
      </c>
      <c r="B23" t="s">
        <v>117</v>
      </c>
      <c r="C23" t="s">
        <v>98</v>
      </c>
      <c r="D23" s="11">
        <v>1</v>
      </c>
      <c r="E23" t="s">
        <v>34</v>
      </c>
      <c r="F23" t="s">
        <v>72</v>
      </c>
    </row>
    <row r="24">
      <c r="A24">
        <v>1</v>
      </c>
      <c r="B24" t="s">
        <v>116</v>
      </c>
      <c r="C24" t="s">
        <v>98</v>
      </c>
      <c r="D24" s="11">
        <v>4</v>
      </c>
      <c r="E24" t="s">
        <v>34</v>
      </c>
      <c r="F24" t="s">
        <v>72</v>
      </c>
    </row>
    <row r="25">
      <c r="A25">
        <v>1</v>
      </c>
      <c r="B25" t="s">
        <v>118</v>
      </c>
      <c r="C25" t="s">
        <v>98</v>
      </c>
      <c r="D25" s="11">
        <v>0.051</v>
      </c>
      <c r="E25" t="s">
        <v>34</v>
      </c>
      <c r="F25" t="s">
        <v>54</v>
      </c>
    </row>
    <row r="26">
      <c r="A26">
        <v>1</v>
      </c>
      <c r="B26" t="s">
        <v>119</v>
      </c>
      <c r="C26" t="s">
        <v>98</v>
      </c>
      <c r="D26" s="11">
        <v>5</v>
      </c>
      <c r="E26" t="s">
        <v>34</v>
      </c>
      <c r="F26" t="s">
        <v>80</v>
      </c>
    </row>
    <row r="27">
      <c r="A27">
        <v>1</v>
      </c>
      <c r="B27" t="s">
        <v>120</v>
      </c>
      <c r="C27" t="s">
        <v>93</v>
      </c>
      <c r="D27" s="11">
        <v>0.4</v>
      </c>
      <c r="E27" t="s">
        <v>34</v>
      </c>
      <c r="F27" t="s">
        <v>96</v>
      </c>
    </row>
    <row r="28">
      <c r="A28">
        <v>1</v>
      </c>
      <c r="B28" t="s">
        <v>121</v>
      </c>
      <c r="C28" t="s">
        <v>93</v>
      </c>
      <c r="D28" s="11">
        <v>12</v>
      </c>
      <c r="E28" t="s">
        <v>24</v>
      </c>
      <c r="F28" t="s">
        <v>122</v>
      </c>
    </row>
    <row r="29">
      <c r="A29">
        <v>2</v>
      </c>
      <c r="B29" t="s">
        <v>123</v>
      </c>
      <c r="C29" t="s">
        <v>98</v>
      </c>
      <c r="D29" s="11">
        <v>0.001</v>
      </c>
      <c r="E29" t="s">
        <v>34</v>
      </c>
      <c r="F29" t="s">
        <v>49</v>
      </c>
    </row>
    <row r="30">
      <c r="A30">
        <v>2</v>
      </c>
      <c r="B30" t="s">
        <v>124</v>
      </c>
      <c r="C30" t="s">
        <v>98</v>
      </c>
      <c r="D30" s="11">
        <v>0.455</v>
      </c>
      <c r="E30" t="s">
        <v>24</v>
      </c>
      <c r="F30" t="s">
        <v>46</v>
      </c>
    </row>
    <row r="31">
      <c r="A31">
        <v>1</v>
      </c>
      <c r="B31" t="s">
        <v>125</v>
      </c>
      <c r="C31" t="s">
        <v>98</v>
      </c>
      <c r="D31" s="11">
        <v>0.25</v>
      </c>
      <c r="E31" t="s">
        <v>34</v>
      </c>
      <c r="F31" t="s">
        <v>80</v>
      </c>
    </row>
    <row r="32">
      <c r="A32">
        <v>1</v>
      </c>
      <c r="B32" t="s">
        <v>126</v>
      </c>
      <c r="C32" t="s">
        <v>98</v>
      </c>
      <c r="D32" s="11">
        <v>0.015</v>
      </c>
      <c r="E32" t="s">
        <v>34</v>
      </c>
      <c r="F32" t="s">
        <v>57</v>
      </c>
    </row>
    <row r="33">
      <c r="A33">
        <v>1</v>
      </c>
      <c r="B33" t="s">
        <v>127</v>
      </c>
      <c r="C33" t="s">
        <v>98</v>
      </c>
      <c r="D33" s="11">
        <v>1</v>
      </c>
      <c r="E33" t="s">
        <v>34</v>
      </c>
      <c r="F3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128</v>
      </c>
      <c r="B1" t="s" s="2">
        <v>129</v>
      </c>
      <c r="C1" t="s" s="2">
        <v>130</v>
      </c>
      <c r="D1" t="s" s="2">
        <v>131</v>
      </c>
      <c r="E1" t="s" s="2">
        <v>132</v>
      </c>
      <c r="F1" t="s" s="2">
        <v>133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 Déconditionner les lardons. Réserver au froid. Trancher le saucisson à l'ail en rondelles. Réserver au froid.</t>
        </is>
      </c>
      <c r="E3" t="s" s="14"/>
      <c r="F3"/>
    </row>
    <row r="4">
      <c r="A4" t="s">
        <v>2</v>
      </c>
      <c r="B4">
        <v>3</v>
      </c>
      <c r="C4"/>
      <c r="D4" t="inlineStr" s="14">
        <is>
          <t>Marquer la cuisson du navarin — Marquer la cuisson du navarin en se référant à la fiche technique de fabrication au chapitre des viandes (navarin d'agneau base, sans garniture).</t>
        </is>
      </c>
      <c r="E4" t="s" s="14"/>
      <c r="F4"/>
    </row>
    <row r="5">
      <c r="A5" t="s">
        <v>2</v>
      </c>
      <c r="B5">
        <v>4</v>
      </c>
      <c r="C5"/>
      <c r="D5" t="inlineStr" s="14">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E5" t="s" s="14"/>
      <c r="F5"/>
    </row>
    <row r="6">
      <c r="A6" t="s">
        <v>2</v>
      </c>
      <c r="B6">
        <v>5</v>
      </c>
      <c r="C6"/>
      <c r="D6" t="inlineStr" s="14">
        <is>
          <t>Assaisonner les haricots — Dans la sauteuse, à l'huile, faire revenir les oignons hachés et les lardons.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E6" t="s" s="14"/>
      <c r="F6"/>
    </row>
    <row r="7">
      <c r="A7" t="s">
        <v>2</v>
      </c>
      <c r="B7">
        <v>6</v>
      </c>
      <c r="C7"/>
      <c r="D7" t="inlineStr" s="14">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E7" t="s" s="14"/>
      <c r="F7"/>
    </row>
    <row r="8">
      <c r="A8" t="s">
        <v>2</v>
      </c>
      <c r="B8">
        <v>7</v>
      </c>
      <c r="C8"/>
      <c r="D8" t="inlineStr" s="14">
        <is>
          <t>Terminer la préparation du cassoulet — Répartir dans les bacs de cassoulet, les rondelles de saucisson à l'ail ou les saucisses de Toulouse préalablement grillées (on peut aussi les chauffer et griller cette garniture à part et les réserver en bacs GN, pour faciliter le tri lors du service). Saupoudrer la surface des bacs de cassoulet avec la chapelure. Étager les bacs garnis en les espaçant sur l'échelle de cuisson. Préchauffer le four en position chaleur sèche à la température de + 175 °C. Enfourner. Gratiner. Respecter la procédure de fin de cuisson. Couvrir. Stocker en armoire chaude et maintenir à + 63 °C à cœur, en attente de consommation.</t>
        </is>
      </c>
      <c r="E8" t="s" s="14"/>
      <c r="F8"/>
    </row>
    <row r="9">
      <c r="A9" t="s">
        <v>2</v>
      </c>
      <c r="B9">
        <v>8</v>
      </c>
      <c r="C9"/>
      <c r="D9" t="s" s="14">
        <v>134</v>
      </c>
      <c r="E9" t="s" s="14"/>
      <c r="F9"/>
    </row>
    <row r="10">
      <c r="A10" t="s">
        <v>2</v>
      </c>
      <c r="B10">
        <v>9</v>
      </c>
      <c r="C10"/>
      <c r="D10" t="inlineStr" s="14">
        <is>
          <t>Historique — Le halicot de mouton, dont on a fait à tort le haricot de mouton, était un ragoût de mouton aux fèves. Dans le cassoulet de Toulouse, on peut y ajouter du confit de canard ou d'oie.</t>
        </is>
      </c>
      <c r="E10" t="s" s="14"/>
      <c r="F10"/>
    </row>
    <row r="11">
      <c r="A11" t="s">
        <v>135</v>
      </c>
      <c r="B11">
        <v>1</v>
      </c>
      <c r="C11"/>
      <c r="D11" t="inlineStr" s="14">
        <is>
          <t>Mise en place du poste de travail — Vérifier les D.L.C., peser les denrées, sélectionner le matériel nécessaire. Laver et désinfecter le matériel et le poste de travail en suivant les protocoles.</t>
        </is>
      </c>
      <c r="E11" t="s" s="14"/>
      <c r="F11"/>
    </row>
    <row r="12">
      <c r="A12" t="s">
        <v>135</v>
      </c>
      <c r="B12">
        <v>2</v>
      </c>
      <c r="C12"/>
      <c r="D12" t="inlineStr" s="14">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t>
        </is>
      </c>
      <c r="E12" t="s" s="14"/>
      <c r="F12"/>
    </row>
    <row r="13">
      <c r="A13" t="s">
        <v>135</v>
      </c>
      <c r="B13">
        <v>3</v>
      </c>
      <c r="C13"/>
      <c r="D13" t="inlineStr" s="14">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E13" t="s" s="14"/>
      <c r="F13"/>
    </row>
    <row r="14">
      <c r="A14" t="s">
        <v>136</v>
      </c>
      <c r="B14">
        <v>1</v>
      </c>
      <c r="C14" t="s">
        <v>137</v>
      </c>
      <c r="D14" t="s" s="14">
        <v>138</v>
      </c>
      <c r="E14" t="s" s="14"/>
      <c r="F14"/>
    </row>
    <row r="15">
      <c r="A15" t="s">
        <v>139</v>
      </c>
      <c r="B15"/>
      <c r="C15"/>
      <c r="D15" t="inlineStr" s="14">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5"/>
      <c r="F15"/>
    </row>
    <row r="16">
      <c r="A16" t="s">
        <v>140</v>
      </c>
      <c r="B16"/>
      <c r="C16"/>
      <c r="D16"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6"/>
  <cols>
    <col min="1" max="1" width="22" customWidth="1"/>
    <col min="2" max="2" width="52" customWidth="1"/>
    <col min="3" max="3" width="14" customWidth="1"/>
    <col min="4" max="4" width="10" customWidth="1"/>
  </cols>
  <sheetData>
    <row r="1" customHeight="1" ht="24">
      <c r="A1" t="s" s="7">
        <v>141</v>
      </c>
      <c r="B1"/>
      <c r="C1"/>
      <c r="D1"/>
    </row>
    <row r="2">
      <c r="A2" t="str" s="15">
        <f>"GRO_CDC_148D · GRO.COMPLETS · référence : "&amp;Besoins!B3&amp;" "&amp;Besoins!C3&amp;" · multiplicateur réglable sur la feuille ""Besoins"""</f>
        <v>GRO_CDC_148D · GRO.COMPLETS · référence : 100 pc · multiplicateur réglable sur la feuille </v>
      </c>
      <c r="B2"/>
      <c r="C2"/>
      <c r="D2"/>
    </row>
    <row r="3">
      <c r="A3"/>
      <c r="B3"/>
      <c r="C3"/>
      <c r="D3"/>
    </row>
    <row r="4">
      <c r="A4" t="s" s="16">
        <v>142</v>
      </c>
      <c r="B4"/>
      <c r="C4"/>
      <c r="D4"/>
    </row>
    <row r="5">
      <c r="A5" t="s" s="17">
        <v>143</v>
      </c>
      <c r="B5" t="str" s="14">
        <f>Procedure!D2</f>
        <v>Mise en place du poste de travail — Vérifier les D.L.C., peser les denrées, sélectionner le matériel nécessaire. Laver et désinfecter le matériel et le poste de travail en suivant les protocoles.</v>
      </c>
      <c r="C5"/>
      <c r="D5"/>
    </row>
    <row r="6">
      <c r="A6" t="s" s="17">
        <v>144</v>
      </c>
      <c r="B6" t="str" s="14">
        <f>Procedure!D3</f>
        <v>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 Déconditionner les lardons. Réserver au froid. Trancher le saucisson à l'ail en rondelles. Réserver au froid.</v>
      </c>
      <c r="C6"/>
      <c r="D6"/>
    </row>
    <row r="7">
      <c r="A7"/>
      <c r="B7" t="str">
        <f>Besoins!B16</f>
        <v>Haricot coco sac 5kg</v>
      </c>
      <c r="C7" s="11">
        <f>Besoins!E16</f>
        <v>5</v>
      </c>
      <c r="D7" t="str">
        <f>Besoins!F16</f>
        <v>kg</v>
      </c>
    </row>
    <row r="8">
      <c r="A8"/>
      <c r="B8" t="s">
        <v>145</v>
      </c>
      <c r="C8" s="11">
        <f>'Besoins'!$B$2*1</f>
        <v>1</v>
      </c>
      <c r="D8" t="s">
        <v>34</v>
      </c>
    </row>
    <row r="9">
      <c r="A9"/>
      <c r="B9" t="str">
        <f>Besoins!B20</f>
        <v>CAROTTE France extra colis 12kg</v>
      </c>
      <c r="C9" s="11">
        <f>Besoins!E20</f>
        <v>1</v>
      </c>
      <c r="D9" t="str">
        <f>Besoins!F20</f>
        <v>kg</v>
      </c>
    </row>
    <row r="10">
      <c r="A10"/>
      <c r="B10" t="s">
        <v>146</v>
      </c>
      <c r="C10" s="11">
        <f>'Besoins'!$B$2*0.051</f>
        <v>0.051</v>
      </c>
      <c r="D10" t="s">
        <v>34</v>
      </c>
    </row>
    <row r="11">
      <c r="A11"/>
      <c r="B11" t="s">
        <v>147</v>
      </c>
      <c r="C11" s="11">
        <f>'Besoins'!$B$2*12</f>
        <v>12</v>
      </c>
      <c r="D11" t="s">
        <v>24</v>
      </c>
    </row>
    <row r="12">
      <c r="A12"/>
      <c r="B12" t="str">
        <f>Besoins!B9</f>
        <v>Lardons crus nature (non fumés)</v>
      </c>
      <c r="C12" s="11">
        <f>Besoins!E9</f>
        <v>4</v>
      </c>
      <c r="D12" t="str">
        <f>Besoins!F9</f>
        <v>kg</v>
      </c>
    </row>
    <row r="13">
      <c r="A13"/>
      <c r="B13" t="s">
        <v>145</v>
      </c>
      <c r="C13" s="11">
        <f>'Besoins'!$B$2*4</f>
        <v>4</v>
      </c>
      <c r="D13" t="s">
        <v>34</v>
      </c>
    </row>
    <row r="14">
      <c r="A14"/>
      <c r="B14" t="str">
        <f>Besoins!B25</f>
        <v>Tomates en dés surgelées IQF</v>
      </c>
      <c r="C14" s="11">
        <f>Besoins!E25</f>
        <v>5</v>
      </c>
      <c r="D14" t="str">
        <f>Besoins!F25</f>
        <v>kg</v>
      </c>
    </row>
    <row r="15">
      <c r="A15" t="s" s="17">
        <v>148</v>
      </c>
      <c r="B15" t="str" s="14">
        <f>Procedure!D4</f>
        <v>Marquer la cuisson du navarin — Marquer la cuisson du navarin en se référant à la fiche technique de fabrication au chapitre des viandes (navarin d'agneau base, sans garniture).</v>
      </c>
      <c r="C15"/>
      <c r="D15"/>
    </row>
    <row r="16">
      <c r="A16"/>
      <c r="B16" t="s">
        <v>149</v>
      </c>
      <c r="C16" s="11">
        <f>'Besoins'!$B$2*100</f>
        <v>100</v>
      </c>
      <c r="D16" t="s">
        <v>24</v>
      </c>
    </row>
    <row r="17">
      <c r="A17" t="s" s="17">
        <v>150</v>
      </c>
      <c r="B17" t="str" s="14">
        <f>Procedure!D5</f>
        <v>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v>
      </c>
      <c r="C17"/>
      <c r="D17"/>
    </row>
    <row r="18">
      <c r="A18" t="s" s="17">
        <v>151</v>
      </c>
      <c r="B18" t="str" s="14">
        <f>Procedure!D6</f>
        <v>Assaisonner les haricots — Dans la sauteuse, à l'huile, faire revenir les oignons hachés et les lardons.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v>
      </c>
      <c r="C18"/>
      <c r="D18"/>
    </row>
    <row r="19">
      <c r="A19"/>
      <c r="B19" t="s">
        <v>152</v>
      </c>
      <c r="C19" s="11">
        <f>'Besoins'!$B$2*0.4</f>
        <v>0.4</v>
      </c>
      <c r="D19" t="s">
        <v>34</v>
      </c>
    </row>
    <row r="20">
      <c r="A20"/>
      <c r="B20" t="s">
        <v>153</v>
      </c>
      <c r="C20" s="11">
        <f>'Besoins'!$B$2*0.25</f>
        <v>0.25</v>
      </c>
      <c r="D20" t="s">
        <v>34</v>
      </c>
    </row>
    <row r="21">
      <c r="A21"/>
      <c r="B21" t="s">
        <v>154</v>
      </c>
      <c r="C21" s="11">
        <f>'Besoins'!$B$2*0.015</f>
        <v>0.015</v>
      </c>
      <c r="D21" t="s">
        <v>34</v>
      </c>
    </row>
    <row r="22">
      <c r="A22" t="s" s="17">
        <v>155</v>
      </c>
      <c r="B22" t="str" s="14">
        <f>Procedure!D7</f>
        <v>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v>
      </c>
      <c r="C22"/>
      <c r="D22"/>
    </row>
    <row r="23">
      <c r="A23" t="s" s="17">
        <v>156</v>
      </c>
      <c r="B23" t="str" s="14">
        <f>Procedure!D8</f>
        <v>Terminer la préparation du cassoulet — Répartir dans les bacs de cassoulet, les rondelles de saucisson à l'ail ou les saucisses de Toulouse préalablement grillées (on peut aussi les chauffer et griller cette garniture à part et les réserver en bacs GN, pour faciliter le tri lors du service). Saupoudrer la surface des bacs de cassoulet avec la chapelure. Étager les bacs garnis en les espaçant sur l'échelle de cuisson. Préchauffer le four en position chaleur sèche à la température de + 175 °C. Enfourner. Gratiner. Respecter la procédure de fin de cuisson. Couvrir. Stocker en armoire chaude et maintenir à + 63 °C à cœur, en attente de consommation.</v>
      </c>
      <c r="C23"/>
      <c r="D23"/>
    </row>
    <row r="24">
      <c r="A24"/>
      <c r="B24" t="str">
        <f>Besoins!B10</f>
        <v>Saucisse de Toulouse</v>
      </c>
      <c r="C24" s="11">
        <f>Besoins!E10</f>
        <v>4</v>
      </c>
      <c r="D24" t="str">
        <f>Besoins!F10</f>
        <v>kg</v>
      </c>
    </row>
    <row r="25">
      <c r="A25"/>
      <c r="B25" t="str">
        <f>Besoins!B7</f>
        <v>CHAPELURE</v>
      </c>
      <c r="C25" s="11">
        <f>Besoins!E7</f>
        <v>1</v>
      </c>
      <c r="D25" t="str">
        <f>Besoins!F7</f>
        <v>kg</v>
      </c>
    </row>
    <row r="26">
      <c r="A26" t="s" s="17">
        <v>157</v>
      </c>
      <c r="B26" t="str" s="14">
        <f>Procedure!D9</f>
        <v>Servir — Servir le cassoulet en prenant soin de mettre en évidence la viande du navarin, la saucisse ou le saucisson.</v>
      </c>
      <c r="C26"/>
      <c r="D26"/>
    </row>
    <row r="27">
      <c r="A27" t="s" s="17">
        <v>158</v>
      </c>
      <c r="B27" t="str" s="14">
        <f>Procedure!D10</f>
        <v>Historique — Le halicot de mouton, dont on a fait à tort le haricot de mouton, était un ragoût de mouton aux fèves. Dans le cassoulet de Toulouse, on peut y ajouter du confit de canard ou d'oie.</v>
      </c>
      <c r="C27"/>
      <c r="D27"/>
    </row>
    <row r="28">
      <c r="A28"/>
      <c r="B28"/>
      <c r="C28"/>
      <c r="D28"/>
    </row>
    <row r="29">
      <c r="A29" t="s" s="16">
        <v>159</v>
      </c>
      <c r="B29"/>
      <c r="C29"/>
      <c r="D29"/>
    </row>
    <row r="30">
      <c r="A30" t="s" s="17">
        <v>143</v>
      </c>
      <c r="B30" t="str" s="14">
        <f>Procedure!D11</f>
        <v>Mise en place du poste de travail — Vérifier les D.L.C., peser les denrées, sélectionner le matériel nécessaire. Laver et désinfecter le matériel et le poste de travail en suivant les protocoles.</v>
      </c>
      <c r="C30"/>
      <c r="D30"/>
    </row>
    <row r="31">
      <c r="A31" t="s" s="17">
        <v>144</v>
      </c>
      <c r="B31" t="str" s="14">
        <f>Procedure!D12</f>
        <v>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v>
      </c>
      <c r="C31"/>
      <c r="D31"/>
    </row>
    <row r="32">
      <c r="A32"/>
      <c r="B32" t="str">
        <f>Besoins!B26</f>
        <v>Épaule d'agneau désossée</v>
      </c>
      <c r="C32" s="11">
        <f>Besoins!E26</f>
        <v>16</v>
      </c>
      <c r="D32" t="str">
        <f>Besoins!F26</f>
        <v>kg</v>
      </c>
    </row>
    <row r="33">
      <c r="A33"/>
      <c r="B33" t="str">
        <f>Besoins!B24</f>
        <v>Oignons émincés surgelés</v>
      </c>
      <c r="C33" s="11">
        <f>Besoins!E24</f>
        <v>3</v>
      </c>
      <c r="D33" t="str">
        <f>Besoins!F24</f>
        <v>kg</v>
      </c>
    </row>
    <row r="34">
      <c r="A34"/>
      <c r="B34" t="s">
        <v>146</v>
      </c>
      <c r="C34" s="11">
        <f>'Besoins'!$B$2*0.051</f>
        <v>0.051</v>
      </c>
      <c r="D34" t="s">
        <v>34</v>
      </c>
    </row>
    <row r="35">
      <c r="A35"/>
      <c r="B35" t="s">
        <v>160</v>
      </c>
      <c r="C35" s="11">
        <f>'Besoins'!$B$2*12</f>
        <v>12</v>
      </c>
      <c r="D35" t="s">
        <v>38</v>
      </c>
    </row>
    <row r="36">
      <c r="A36"/>
      <c r="B36" t="s">
        <v>161</v>
      </c>
      <c r="C36" s="11">
        <f>'Besoins'!$B$2*1</f>
        <v>1</v>
      </c>
      <c r="D36" t="s">
        <v>24</v>
      </c>
    </row>
    <row r="37">
      <c r="A37" t="s" s="17">
        <v>148</v>
      </c>
      <c r="B37" t="str" s="14">
        <f>Procedure!D13</f>
        <v>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v>
      </c>
      <c r="C37"/>
      <c r="D37"/>
    </row>
    <row r="38">
      <c r="A38"/>
      <c r="B38" t="str">
        <f>Besoins!B19</f>
        <v>Huile de tournesol raffinée vrac</v>
      </c>
      <c r="C38" s="11">
        <f>Besoins!E19</f>
        <v>1</v>
      </c>
      <c r="D38" t="str">
        <f>Besoins!F19</f>
        <v>lt</v>
      </c>
    </row>
    <row r="39">
      <c r="A39"/>
      <c r="B39" t="s">
        <v>153</v>
      </c>
      <c r="C39" s="11">
        <f>'Besoins'!$B$2*0.2</f>
        <v>0.2</v>
      </c>
      <c r="D39" t="s">
        <v>34</v>
      </c>
    </row>
    <row r="40">
      <c r="A40"/>
      <c r="B40" t="str">
        <f>Besoins!B17</f>
        <v>Farine de blé T55</v>
      </c>
      <c r="C40" s="11">
        <f>Besoins!E17</f>
        <v>0.5</v>
      </c>
      <c r="D40" t="str">
        <f>Besoins!F17</f>
        <v>kg</v>
      </c>
    </row>
    <row r="41">
      <c r="A41"/>
      <c r="B41" t="s">
        <v>154</v>
      </c>
      <c r="C41" s="11">
        <f>'Besoins'!$B$2*0.06</f>
        <v>0.06</v>
      </c>
      <c r="D41" t="s">
        <v>34</v>
      </c>
    </row>
    <row r="42">
      <c r="A42"/>
      <c r="B42" t="str">
        <f>Besoins!B22</f>
        <v>Sel fin de cuisine</v>
      </c>
      <c r="C42" s="11">
        <f>Besoins!E22</f>
        <v>0.073</v>
      </c>
      <c r="D42" t="str">
        <f>Besoins!F22</f>
        <v>kg</v>
      </c>
    </row>
    <row r="43">
      <c r="A43"/>
      <c r="B43" t="str">
        <f>Besoins!B13</f>
        <v>Poivre noir moulu</v>
      </c>
      <c r="C43" s="11">
        <f>Besoins!E13</f>
        <v>0.007</v>
      </c>
      <c r="D43" t="str">
        <f>Besoins!F13</f>
        <v>kg</v>
      </c>
    </row>
    <row r="44">
      <c r="A44"/>
      <c r="B44"/>
      <c r="C44"/>
      <c r="D44"/>
    </row>
    <row r="45">
      <c r="A45" t="s" s="16">
        <v>162</v>
      </c>
      <c r="B45"/>
      <c r="C45"/>
      <c r="D45"/>
    </row>
    <row r="46">
      <c r="A46" t="s" s="17">
        <v>143</v>
      </c>
      <c r="B46" t="str" s="14">
        <f>"[DISSOUDRE] "&amp;Procedure!D14</f>
        <v>[DISSOUDRE] Délayer la poudre dans l'eau froide en fouettant, puis porter à ébullition en remuant régulièrement.</v>
      </c>
      <c r="C46"/>
      <c r="D46"/>
    </row>
    <row r="47">
      <c r="A47"/>
      <c r="B47" t="str">
        <f>Besoins!B8</f>
        <v>Eau (robinet - moy. France 2026)</v>
      </c>
      <c r="C47" s="11">
        <f>Besoins!E8</f>
        <v>11.7</v>
      </c>
      <c r="D47" t="str">
        <f>Besoins!F8</f>
        <v>lt</v>
      </c>
    </row>
    <row r="48">
      <c r="A48"/>
      <c r="B48" t="str">
        <f>Besoins!B18</f>
        <v>Fonds Brun Lié (Knorr Professional)</v>
      </c>
      <c r="C48" s="11">
        <f>Besoins!E18</f>
        <v>0.3</v>
      </c>
      <c r="D48" t="str">
        <f>Besoins!F18</f>
        <v>kg</v>
      </c>
    </row>
    <row r="49">
      <c r="A49"/>
      <c r="B49"/>
      <c r="C49"/>
      <c r="D49"/>
    </row>
    <row r="50">
      <c r="A50" t="s" s="16">
        <v>163</v>
      </c>
      <c r="B50"/>
      <c r="C50"/>
      <c r="D50"/>
    </row>
    <row r="51">
      <c r="A51"/>
      <c r="B51" t="inlineStr" s="18">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51"/>
      <c r="D51"/>
    </row>
    <row r="52">
      <c r="A52"/>
      <c r="B52"/>
      <c r="C52"/>
      <c r="D52"/>
    </row>
    <row r="53">
      <c r="A53" t="s" s="16">
        <v>164</v>
      </c>
      <c r="B53"/>
      <c r="C53"/>
      <c r="D53"/>
    </row>
    <row r="54">
      <c r="A54"/>
      <c r="B54"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54"/>
      <c r="D54"/>
    </row>
    <row r="55">
      <c r="A55"/>
      <c r="B55"/>
      <c r="C55"/>
      <c r="D55"/>
    </row>
    <row r="56">
      <c r="A56" t="s" s="19">
        <v>21</v>
      </c>
      <c r="B56"/>
      <c r="C56"/>
      <c r="D56"/>
    </row>
  </sheetData>
  <sheetProtection sheet="1" formatRows="0" formatColumns="0"/>
  <mergeCells count="23">
    <mergeCell ref="A1:D1"/>
    <mergeCell ref="A2:D2"/>
    <mergeCell ref="A4:D4"/>
    <mergeCell ref="B5:D5"/>
    <mergeCell ref="B6:D6"/>
    <mergeCell ref="B15:D15"/>
    <mergeCell ref="B17:D17"/>
    <mergeCell ref="B18:D18"/>
    <mergeCell ref="B22:D22"/>
    <mergeCell ref="B23:D23"/>
    <mergeCell ref="B26:D26"/>
    <mergeCell ref="B27:D27"/>
    <mergeCell ref="A29:D29"/>
    <mergeCell ref="B30:D30"/>
    <mergeCell ref="B31:D31"/>
    <mergeCell ref="B37:D37"/>
    <mergeCell ref="A45:D45"/>
    <mergeCell ref="B46:D46"/>
    <mergeCell ref="A50:D50"/>
    <mergeCell ref="B51:D51"/>
    <mergeCell ref="A53:D53"/>
    <mergeCell ref="B54:D54"/>
    <mergeCell ref="A56:D5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2026-09-27T17:12:19Z</dcterms:created>
  <dc:title>CASSOULET TOULOUSAIN — BASE NAV</dc:title>
  <dc:subject/>
  <dc:creator>CUIS.web</dc:creator>
  <cp:lastModifiedBy/>
  <cp:keywords/>
  <dc:description>Export automatique — moteur récursif d'origine : Bernard Vandendaele</dc:description>
  <cp:category/>
  <dc:language>en-US</dc:language>
  <dcterms:modified xsi:type="dcterms:W3CDTF">2026-09-27T17:12:19Z</dcterms:modified>
  <cp:revision>1</cp:revision>
</cp:coreProperties>
</file>