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<sst xmlns="http://schemas.openxmlformats.org/spreadsheetml/2006/main" count="122" uniqueCount="122">
  <si>
    <t>Besoins matière</t>
  </si>
  <si>
    <t>Multiplicateur souhaité</t>
  </si>
  <si>
    <t>Quantité de référence</t>
  </si>
  <si>
    <t>pc</t>
  </si>
  <si>
    <t>Quantité obtenue</t>
  </si>
  <si>
    <t>Code</t>
  </si>
  <si>
    <t>Matière première</t>
  </si>
  <si>
    <t>Classe</t>
  </si>
  <si>
    <t>Base (×1, modifiable)</t>
  </si>
  <si>
    <t>Quantité</t>
  </si>
  <si>
    <t>Unité</t>
  </si>
  <si>
    <t>Coût</t>
  </si>
  <si>
    <t>VIN-MADEIRE</t>
  </si>
  <si>
    <t>Madère (cuisson sauce)</t>
  </si>
  <si>
    <t>Vins et bières de cuisson</t>
  </si>
  <si>
    <t>lt</t>
  </si>
  <si>
    <t>00000061</t>
  </si>
  <si>
    <t>EAU</t>
  </si>
  <si>
    <t>Matières diverses (à trier)</t>
  </si>
  <si>
    <t>EPI-POIVRE-NOIR</t>
  </si>
  <si>
    <t>Poivre noir moulu</t>
  </si>
  <si>
    <t>Épices en poudre et graines</t>
  </si>
  <si>
    <t>kg</t>
  </si>
  <si>
    <t>RNME1014107</t>
  </si>
  <si>
    <t>Vin blanc bib 10L UE</t>
  </si>
  <si>
    <t>Boissons</t>
  </si>
  <si>
    <t>u</t>
  </si>
  <si>
    <t>KNORR-FBLIE-STD</t>
  </si>
  <si>
    <t>Fonds Brun Lié (Knorr Professional)</t>
  </si>
  <si>
    <t>Fonds déshydratés et poudres</t>
  </si>
  <si>
    <t>CHEF-JUSCANARD</t>
  </si>
  <si>
    <t>Jus de Canard Premium Deshydrate (CHEF)</t>
  </si>
  <si>
    <t>BEU-DOUX</t>
  </si>
  <si>
    <t>Beurre doux 82% MG plaquette</t>
  </si>
  <si>
    <t>Beurres et margarines</t>
  </si>
  <si>
    <t>RNM57225994</t>
  </si>
  <si>
    <t>LAITUE Batavia France biologique</t>
  </si>
  <si>
    <t>Fruits et légumes bio</t>
  </si>
  <si>
    <t>SEL-FIN</t>
  </si>
  <si>
    <t>Sel fin de cuisine</t>
  </si>
  <si>
    <t>Sels et condiments de base</t>
  </si>
  <si>
    <t>SUC-BLANC</t>
  </si>
  <si>
    <t>Sucre blanc cristal sac 25 kg</t>
  </si>
  <si>
    <t>Sucres et édulcorants</t>
  </si>
  <si>
    <t>RNMS00750</t>
  </si>
  <si>
    <t>Jeunes carottes très fines surgelées</t>
  </si>
  <si>
    <t>Légumes surgelés</t>
  </si>
  <si>
    <t>RNMS00786</t>
  </si>
  <si>
    <t>Petits oignons blancs surgelés</t>
  </si>
  <si>
    <t>RNMS00764</t>
  </si>
  <si>
    <t>Petits pois doux très fins surgelés</t>
  </si>
  <si>
    <t>RNMS00363</t>
  </si>
  <si>
    <t>Cuisses de canard UE</t>
  </si>
  <si>
    <t>Volailles et lapins surgelés</t>
  </si>
  <si>
    <t>Total</t>
  </si>
  <si>
    <t>Recette</t>
  </si>
  <si>
    <t>#</t>
  </si>
  <si>
    <t>Verbe</t>
  </si>
  <si>
    <t>Étape</t>
  </si>
  <si>
    <t>Précision technique</t>
  </si>
  <si>
    <t>Durée</t>
  </si>
  <si>
    <t>CUISSES DE CANARD AUX PETITS POIS</t>
  </si>
  <si>
    <t>Garniture aux petits pois — Ajouter le madere au fond de cuisson. Garnir avec des petits pois a la paysanne (voir la recette).</t>
  </si>
  <si>
    <t>Dresser et servir — Dresser la cuisse de canard a l'assiette. Napper de fond de poelage. Accompagner avec la garniture choisie.</t>
  </si>
  <si>
    <t>CUISSES DE CANARD POELEES (BASE)</t>
  </si>
  <si>
    <t>Fond de canard reconstitue (collectivite)</t>
  </si>
  <si>
    <t>DÉLAYER</t>
  </si>
  <si>
    <t>Delayer la poudre dans l'eau bouillante ou froide en fouettant, puis porter a ebullition en remuant regulierement pendant 3 minutes.</t>
  </si>
  <si>
    <t>Dosage 50g/L (fiche constructeur CHEF/POMONA).</t>
  </si>
  <si>
    <t>Fond brun de veau reconstitue (collectivite)</t>
  </si>
  <si>
    <t>DISSOUDRE</t>
  </si>
  <si>
    <t>Délayer la poudre dans l'eau froide en fouettant, puis porter à ébullition en remuant régulièrement.</t>
  </si>
  <si>
    <t>PETITS OIGNONS GRELOTS GLACES A BRUN ET A BLANC</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</si>
  <si>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</si>
  <si>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</si>
  <si>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Niveau</t>
  </si>
  <si>
    <t>Composant</t>
  </si>
  <si>
    <t>Type</t>
  </si>
  <si>
    <t>Quantité (× multiplicateur, voir feuille Besoins)</t>
  </si>
  <si>
    <t>recette</t>
  </si>
  <si>
    <t xml:space="preserve">    ↳ CUISSES DE CANARD POELEES (BASE)</t>
  </si>
  <si>
    <t xml:space="preserve">    ↳ Madère (cuisson sauce)</t>
  </si>
  <si>
    <t>matiere</t>
  </si>
  <si>
    <t xml:space="preserve">        ↳ Cuisses de canard UE</t>
  </si>
  <si>
    <t xml:space="preserve">        ↳ Sel fin de cuisine</t>
  </si>
  <si>
    <t xml:space="preserve">        ↳ Poivre noir moulu</t>
  </si>
  <si>
    <t xml:space="preserve">        ↳ Fond de canard reconstitue (collectivite)</t>
  </si>
  <si>
    <t xml:space="preserve">            ↳ EAU</t>
  </si>
  <si>
    <t xml:space="preserve">            ↳ Jus de Canard Premium Deshydrate (CHEF)</t>
  </si>
  <si>
    <t xml:space="preserve">        ↳ Fond brun de veau reconstitue (collectivite)</t>
  </si>
  <si>
    <t xml:space="preserve">            ↳ Fonds Brun Lié (Knorr Professional)</t>
  </si>
  <si>
    <t xml:space="preserve">        ↳ Vin blanc bib 10L UE</t>
  </si>
  <si>
    <t xml:space="preserve">    ↳ Petits pois doux très fins surgelés</t>
  </si>
  <si>
    <t xml:space="preserve">    ↳ Jeunes carottes très fines surgelées</t>
  </si>
  <si>
    <t xml:space="preserve">    ↳ PETITS OIGNONS GRELOTS GLACES A BRUN ET A BLANC</t>
  </si>
  <si>
    <t xml:space="preserve">        ↳ Petits oignons blancs surgelés</t>
  </si>
  <si>
    <t xml:space="preserve">        ↳ Beurre doux 82% MG plaquette</t>
  </si>
  <si>
    <t xml:space="preserve">        ↳ Sucre blanc cristal sac 25 kg</t>
  </si>
  <si>
    <t xml:space="preserve">    ↳ LAITUE Batavia France biologique</t>
  </si>
  <si>
    <t xml:space="preserve">    ↳ Beurre doux 82% MG plaquette</t>
  </si>
  <si>
    <t>Fiche technique — CUISSES DE CANARD AUX PETITS POIS</t>
  </si>
  <si>
    <t>CUISSES DE CANARD AUX PETITS POIS  GRO_CDC_097B</t>
  </si>
  <si>
    <t>6.</t>
  </si>
  <si>
    <t xml:space="preserve">    Beurre doux 82% MG plaquette</t>
  </si>
  <si>
    <t xml:space="preserve">    PETITS OIGNONS GRELOTS GLACES A BRUN ET A BLANC</t>
  </si>
  <si>
    <t>8.</t>
  </si>
  <si>
    <t>↳ CUISSES DE CANARD POELEES (BASE)  GRO_CDC_097</t>
  </si>
  <si>
    <t>1.</t>
  </si>
  <si>
    <t>2.</t>
  </si>
  <si>
    <t>3.</t>
  </si>
  <si>
    <t xml:space="preserve">    Fond de canard reconstitue (collectivite)</t>
  </si>
  <si>
    <t xml:space="preserve">    Fond brun de veau reconstitue (collectivite)</t>
  </si>
  <si>
    <t>4.</t>
  </si>
  <si>
    <t xml:space="preserve">    Sel fin de cuisine</t>
  </si>
  <si>
    <t>↳ Fond de canard reconstitue (collectivite)  GRO-FOND-CANARD</t>
  </si>
  <si>
    <t xml:space="preserve">    EAU</t>
  </si>
  <si>
    <t>↳ Fond brun de veau reconstitue (collectivite)  GRO-FOND-VEAU</t>
  </si>
  <si>
    <t>↳ PETITS OIGNONS GRELOTS GLACES A BRUN ET A BLANC  GRO_CDC_169</t>
  </si>
  <si>
    <t xml:space="preserve">    Petits oignons blancs surgelés</t>
  </si>
  <si>
    <t xml:space="preserve">    Sucre blanc cristal sac 25 kg</t>
  </si>
  <si>
    <t>5.</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</si>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</sst>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0.5</v>
      </c>
      <c r="E7" s="6">
        <f>D7*$B$2</f>
        <v>0.5</v>
      </c>
      <c r="F7" t="s">
        <v>15</v>
      </c>
      <c r="G7" s="8">
        <f>E7*5.5</f>
        <v>2.75</v>
      </c>
    </row>
    <row r="8">
      <c r="A8" t="s" s="9">
        <v>16</v>
      </c>
      <c r="B8" t="s">
        <v>17</v>
      </c>
      <c r="C8" t="s">
        <v>18</v>
      </c>
      <c r="D8" s="4">
        <v>14.5</v>
      </c>
      <c r="E8" s="6">
        <f>D8*$B$2</f>
        <v>14.5</v>
      </c>
      <c r="F8" t="s">
        <v>15</v>
      </c>
      <c r="G8" s="8">
        <f>E8*0.003</f>
        <v>0.0435</v>
      </c>
    </row>
    <row r="9">
      <c r="A9" t="s">
        <v>19</v>
      </c>
      <c r="B9" t="s">
        <v>20</v>
      </c>
      <c r="C9" t="s">
        <v>21</v>
      </c>
      <c r="D9" s="4">
        <v>0.007</v>
      </c>
      <c r="E9" s="6">
        <f>D9*$B$2</f>
        <v>0.007</v>
      </c>
      <c r="F9" t="s">
        <v>22</v>
      </c>
      <c r="G9" s="8">
        <f>E9*12.5</f>
        <v>0.0875</v>
      </c>
    </row>
    <row r="10">
      <c r="A10" t="s">
        <v>23</v>
      </c>
      <c r="B10" t="s">
        <v>24</v>
      </c>
      <c r="C10" t="s">
        <v>25</v>
      </c>
      <c r="D10" s="4">
        <v>2</v>
      </c>
      <c r="E10" s="6">
        <f>D10*$B$2</f>
        <v>2</v>
      </c>
      <c r="F10" t="s">
        <v>26</v>
      </c>
      <c r="G10" s="8">
        <f>E10*24.02</f>
        <v>48.04</v>
      </c>
    </row>
    <row r="11">
      <c r="A11" t="s">
        <v>27</v>
      </c>
      <c r="B11" t="s">
        <v>28</v>
      </c>
      <c r="C11" t="s">
        <v>29</v>
      </c>
      <c r="D11" s="4">
        <v>0.25</v>
      </c>
      <c r="E11" s="6">
        <f>D11*$B$2</f>
        <v>0.25</v>
      </c>
      <c r="F11" t="s">
        <v>22</v>
      </c>
      <c r="G11" s="8">
        <f>E11*0</f>
        <v>0</v>
      </c>
    </row>
    <row r="12">
      <c r="A12" t="s">
        <v>30</v>
      </c>
      <c r="B12" t="s">
        <v>31</v>
      </c>
      <c r="C12" t="s">
        <v>29</v>
      </c>
      <c r="D12" s="4">
        <v>0.25</v>
      </c>
      <c r="E12" s="6">
        <f>D12*$B$2</f>
        <v>0.25</v>
      </c>
      <c r="F12" t="s">
        <v>22</v>
      </c>
      <c r="G12" s="8">
        <f>E12*0</f>
        <v>0</v>
      </c>
    </row>
    <row r="13">
      <c r="A13" t="s">
        <v>32</v>
      </c>
      <c r="B13" t="s">
        <v>33</v>
      </c>
      <c r="C13" t="s">
        <v>34</v>
      </c>
      <c r="D13" s="4">
        <v>1.05</v>
      </c>
      <c r="E13" s="6">
        <f>D13*$B$2</f>
        <v>1.05</v>
      </c>
      <c r="F13" t="s">
        <v>22</v>
      </c>
      <c r="G13" s="8">
        <f>E13*5.2</f>
        <v>5.46</v>
      </c>
    </row>
    <row r="14">
      <c r="A14" t="s">
        <v>35</v>
      </c>
      <c r="B14" t="s">
        <v>36</v>
      </c>
      <c r="C14" t="s">
        <v>37</v>
      </c>
      <c r="D14" s="4">
        <v>1</v>
      </c>
      <c r="E14" s="6">
        <f>D14*$B$2</f>
        <v>1</v>
      </c>
      <c r="F14" t="s">
        <v>3</v>
      </c>
      <c r="G14" s="8">
        <f>E14*1.14</f>
        <v>1.14</v>
      </c>
    </row>
    <row r="15">
      <c r="A15" t="s">
        <v>38</v>
      </c>
      <c r="B15" t="s">
        <v>39</v>
      </c>
      <c r="C15" t="s">
        <v>40</v>
      </c>
      <c r="D15" s="4">
        <v>0.088</v>
      </c>
      <c r="E15" s="6">
        <f>D15*$B$2</f>
        <v>0.088</v>
      </c>
      <c r="F15" t="s">
        <v>22</v>
      </c>
      <c r="G15" s="8">
        <f>E15*0.35</f>
        <v>0.0308</v>
      </c>
    </row>
    <row r="16">
      <c r="A16" t="s">
        <v>41</v>
      </c>
      <c r="B16" t="s">
        <v>42</v>
      </c>
      <c r="C16" t="s">
        <v>43</v>
      </c>
      <c r="D16" s="4">
        <v>0.15</v>
      </c>
      <c r="E16" s="6">
        <f>D16*$B$2</f>
        <v>0.15</v>
      </c>
      <c r="F16" t="s">
        <v>22</v>
      </c>
      <c r="G16" s="8">
        <f>E16*0.82</f>
        <v>0.123</v>
      </c>
    </row>
    <row r="17">
      <c r="A17" t="s">
        <v>44</v>
      </c>
      <c r="B17" t="s">
        <v>45</v>
      </c>
      <c r="C17" t="s">
        <v>46</v>
      </c>
      <c r="D17" s="4">
        <v>4</v>
      </c>
      <c r="E17" s="6">
        <f>D17*$B$2</f>
        <v>4</v>
      </c>
      <c r="F17" t="s">
        <v>22</v>
      </c>
      <c r="G17" s="8">
        <f>E17*2.57</f>
        <v>10.28</v>
      </c>
    </row>
    <row r="18">
      <c r="A18" t="s">
        <v>47</v>
      </c>
      <c r="B18" t="s">
        <v>48</v>
      </c>
      <c r="C18" t="s">
        <v>46</v>
      </c>
      <c r="D18" s="4">
        <v>6</v>
      </c>
      <c r="E18" s="6">
        <f>D18*$B$2</f>
        <v>6</v>
      </c>
      <c r="F18" t="s">
        <v>22</v>
      </c>
      <c r="G18" s="8">
        <f>E18*3.85</f>
        <v>23.1</v>
      </c>
    </row>
    <row r="19">
      <c r="A19" t="s">
        <v>49</v>
      </c>
      <c r="B19" t="s">
        <v>50</v>
      </c>
      <c r="C19" t="s">
        <v>46</v>
      </c>
      <c r="D19" s="4">
        <v>12</v>
      </c>
      <c r="E19" s="6">
        <f>D19*$B$2</f>
        <v>12</v>
      </c>
      <c r="F19" t="s">
        <v>22</v>
      </c>
      <c r="G19" s="8">
        <f>E19*3.21</f>
        <v>38.52</v>
      </c>
    </row>
    <row r="20">
      <c r="A20" t="s">
        <v>51</v>
      </c>
      <c r="B20" t="s">
        <v>52</v>
      </c>
      <c r="C20" t="s">
        <v>53</v>
      </c>
      <c r="D20" s="4">
        <v>22.5</v>
      </c>
      <c r="E20" s="6">
        <f>D20*$B$2</f>
        <v>22.5</v>
      </c>
      <c r="F20" t="s">
        <v>22</v>
      </c>
      <c r="G20" s="8">
        <f>E20*12.37</f>
        <v>278.325</v>
      </c>
    </row>
    <row r="21">
      <c r="A21"/>
      <c r="B21"/>
      <c r="C21"/>
      <c r="D21"/>
      <c r="E21"/>
      <c r="F21" t="s" s="10">
        <v>54</v>
      </c>
      <c r="G21" s="11">
        <f>SUM(G7:G20)</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55</v>
      </c>
      <c r="B1" t="s" s="7">
        <v>56</v>
      </c>
      <c r="C1" t="s" s="7">
        <v>57</v>
      </c>
      <c r="D1" t="s" s="7">
        <v>58</v>
      </c>
      <c r="E1" t="s" s="7">
        <v>59</v>
      </c>
      <c r="F1" t="s" s="7">
        <v>60</v>
      </c>
    </row>
    <row r="2">
      <c r="A2" t="s">
        <v>61</v>
      </c>
      <c r="B2">
        <v>6</v>
      </c>
      <c r="C2"/>
      <c r="D2" t="s" s="12">
        <v>62</v>
      </c>
      <c r="E2" t="s" s="12"/>
      <c r="F2"/>
    </row>
    <row r="3">
      <c r="A3" t="s">
        <v>61</v>
      </c>
      <c r="B3">
        <v>8</v>
      </c>
      <c r="C3"/>
      <c r="D3" t="s" s="12">
        <v>63</v>
      </c>
      <c r="E3" t="s" s="12"/>
      <c r="F3"/>
    </row>
    <row r="4">
      <c r="A4" t="s">
        <v>64</v>
      </c>
      <c r="B4">
        <v>1</v>
      </c>
      <c r="C4"/>
      <c r="D4" t="inlineStr" s="12">
        <is>
          <t>Mise en place du poste de travail — Verifier les DLC, peser les denrees, selectionner le materiel necessaire. Laver et desinfecter le materiel et le poste de travail en suivant les protocoles.</t>
        </is>
      </c>
      <c r="E4" t="s" s="12"/>
      <c r="F4"/>
    </row>
    <row r="5">
      <c r="A5" t="s">
        <v>64</v>
      </c>
      <c r="B5">
        <v>2</v>
      </c>
      <c r="C5"/>
      <c r="D5" t="inlineStr" s="12">
        <is>
          <t>Preparations preliminaires — Deconditionner les cuisses de canard suivant les procedures. Parer les cuisses. Reserver au froid dans un bac GN 2/1 H 250 en polycarbonate muni d'une grille egouttoir et d'un couvercle.</t>
        </is>
      </c>
      <c r="E5" t="s" s="12"/>
      <c r="F5"/>
    </row>
    <row r="6">
      <c r="A6" t="s">
        <v>64</v>
      </c>
      <c r="B6">
        <v>3</v>
      </c>
      <c r="C6"/>
      <c r="D6" t="inlineStr" s="12">
        <is>
          <t>Confectionner les fonds — Dans un rondeau, realiser 5 litres de jus de canard et 10 litres de fond de veau lie, a partir de fonds deshydrates, en se reportant aux recommandations du fabricant. Reserver au bain-marie ou en armoire chaude, en attente d'utilisation.</t>
        </is>
      </c>
      <c r="E6" t="s" s="12"/>
      <c r="F6"/>
    </row>
    <row r="7">
      <c r="A7" t="s">
        <v>64</v>
      </c>
      <c r="B7">
        <v>4</v>
      </c>
      <c r="C7"/>
      <c r="D7" t="inlineStr" s="12">
        <is>
          <t>Marquer la cuisson des cuisses de canard — Chauffer la sauteuse. Prechauffer le four sur la position chaleur mixte a +160 degC. Saler et poivrer les cuisses de canard sur les deux faces. Dans la sauteuse, a l'huile, saisir et colorer les cuisses sur les deux faces. Egoutter les cuisses dans un bac GN 1/1 H 100 perfore, pour eliminer la graisse de cuisson. Dans 8 bacs GN 1/1 H 65, disposer 12 cuisses de canard dans chaque bac. Degraisser le fond de la sauteuse. Eliminer les particules carbonisees. Faire pincer les sucs. Deglacer la sauteuse avec le vin blanc. Ajouter le jus de canard et le fond de veau lie au deglacage. Melanger au fouet. Rectifier l'assaisonnement. Repartir le fond de cuisson sur les cuisses de canard dans les 8 bacs. Couvrir. Etager les bacs sur l'echelle de cuisson. Piquer la sonde de cuisson a la jointure d'une cuisse. Enfourner. Cuire les cuisses de canard. Atteindre la temperature a coeur de +87 degC. Le fond de braisage aura reduit durant la cuisson. Respecter la procedure de cuisson. Stocker en armoire chaude et maintenir a la temperature de +63 degC a coeur en attente de consommation.</t>
        </is>
      </c>
      <c r="E7" t="s" s="12"/>
      <c r="F7"/>
    </row>
    <row r="8">
      <c r="A8" t="s">
        <v>64</v>
      </c>
      <c r="B8">
        <v>8</v>
      </c>
      <c r="C8"/>
      <c r="D8" t="s" s="12">
        <v>63</v>
      </c>
      <c r="E8" t="s" s="12"/>
      <c r="F8"/>
    </row>
    <row r="9">
      <c r="A9" t="s">
        <v>65</v>
      </c>
      <c r="B9">
        <v>1</v>
      </c>
      <c r="C9" t="s">
        <v>66</v>
      </c>
      <c r="D9" t="s" s="12">
        <v>67</v>
      </c>
      <c r="E9" t="s" s="12">
        <v>68</v>
      </c>
      <c r="F9"/>
    </row>
    <row r="10">
      <c r="A10" t="s">
        <v>69</v>
      </c>
      <c r="B10">
        <v>1</v>
      </c>
      <c r="C10" t="s">
        <v>70</v>
      </c>
      <c r="D10" t="s" s="12">
        <v>71</v>
      </c>
      <c r="E10" t="s" s="12"/>
      <c r="F10"/>
    </row>
    <row r="11">
      <c r="A11" t="s">
        <v>72</v>
      </c>
      <c r="B11">
        <v>1</v>
      </c>
      <c r="C11"/>
      <c r="D11" t="inlineStr" s="12">
        <is>
          <t>Mise en place du poste de travail — Verifier les DLC, peser les denrees, selectionner le materiel necessaire. Laver et desinfecter le materiel et le poste de travail en suivant les protocoles.</t>
        </is>
      </c>
      <c r="E11" t="s" s="12"/>
      <c r="F11"/>
    </row>
    <row r="12">
      <c r="A12" t="s">
        <v>72</v>
      </c>
      <c r="B12">
        <v>2</v>
      </c>
      <c r="C12"/>
      <c r="D12" t="s" s="12">
        <v>73</v>
      </c>
      <c r="E12" t="s" s="12"/>
      <c r="F12"/>
    </row>
    <row r="13">
      <c r="A13" t="s">
        <v>72</v>
      </c>
      <c r="B13">
        <v>3</v>
      </c>
      <c r="C13"/>
      <c r="D13" t="inlineStr" s="12">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13" t="s" s="12"/>
      <c r="F13"/>
    </row>
    <row r="14">
      <c r="A14" t="s">
        <v>72</v>
      </c>
      <c r="B14">
        <v>4</v>
      </c>
      <c r="C14"/>
      <c r="D14" t="s" s="12">
        <v>74</v>
      </c>
      <c r="E14" t="s" s="12"/>
      <c r="F14"/>
    </row>
    <row r="15">
      <c r="A15" t="s">
        <v>72</v>
      </c>
      <c r="B15">
        <v>5</v>
      </c>
      <c r="C15"/>
      <c r="D15" t="inlineStr" s="12">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15" t="s" s="12"/>
      <c r="F15"/>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75</v>
      </c>
      <c r="B1" t="s" s="7">
        <v>76</v>
      </c>
      <c r="C1" t="s" s="7">
        <v>77</v>
      </c>
      <c r="D1" t="s" s="7">
        <v>78</v>
      </c>
      <c r="E1" t="s" s="7">
        <v>10</v>
      </c>
    </row>
    <row r="2">
      <c r="A2">
        <v>0</v>
      </c>
      <c r="B2" t="s">
        <v>61</v>
      </c>
      <c r="C2" t="s">
        <v>79</v>
      </c>
      <c r="D2" s="6">
        <f>'Besoins'!$B$2*100</f>
        <v>100</v>
      </c>
      <c r="E2" t="s">
        <v>3</v>
      </c>
    </row>
    <row r="3">
      <c r="A3">
        <v>1</v>
      </c>
      <c r="B3" t="s">
        <v>80</v>
      </c>
      <c r="C3" t="s">
        <v>79</v>
      </c>
      <c r="D3" s="6">
        <f>'Besoins'!$B$2*100</f>
        <v>100</v>
      </c>
      <c r="E3" t="s">
        <v>3</v>
      </c>
    </row>
    <row r="4">
      <c r="A4">
        <v>1</v>
      </c>
      <c r="B4" t="s">
        <v>81</v>
      </c>
      <c r="C4" t="s">
        <v>82</v>
      </c>
      <c r="D4" s="6">
        <f>'Besoins'!$B$2*0.5</f>
        <v>0.5</v>
      </c>
      <c r="E4" t="s">
        <v>15</v>
      </c>
    </row>
    <row r="5">
      <c r="A5">
        <v>2</v>
      </c>
      <c r="B5" t="s">
        <v>83</v>
      </c>
      <c r="C5" t="s">
        <v>82</v>
      </c>
      <c r="D5" s="6">
        <f>'Besoins'!$B$2*22.5</f>
        <v>22.5</v>
      </c>
      <c r="E5" t="s">
        <v>22</v>
      </c>
    </row>
    <row r="6">
      <c r="A6">
        <v>2</v>
      </c>
      <c r="B6" t="s">
        <v>84</v>
      </c>
      <c r="C6" t="s">
        <v>82</v>
      </c>
      <c r="D6" s="6">
        <f>'Besoins'!$B$2*0.073</f>
        <v>0.073</v>
      </c>
      <c r="E6" t="s">
        <v>22</v>
      </c>
    </row>
    <row r="7">
      <c r="A7">
        <v>2</v>
      </c>
      <c r="B7" t="s">
        <v>85</v>
      </c>
      <c r="C7" t="s">
        <v>82</v>
      </c>
      <c r="D7" s="6">
        <f>'Besoins'!$B$2*0.007</f>
        <v>0.007</v>
      </c>
      <c r="E7" t="s">
        <v>22</v>
      </c>
    </row>
    <row r="8">
      <c r="A8">
        <v>2</v>
      </c>
      <c r="B8" t="s">
        <v>86</v>
      </c>
      <c r="C8" t="s">
        <v>79</v>
      </c>
      <c r="D8" s="6">
        <f>'Besoins'!$B$2*5</f>
        <v>5</v>
      </c>
      <c r="E8" t="s">
        <v>15</v>
      </c>
    </row>
    <row r="9">
      <c r="A9">
        <v>3</v>
      </c>
      <c r="B9" t="s">
        <v>87</v>
      </c>
      <c r="C9" t="s">
        <v>82</v>
      </c>
      <c r="D9" s="6">
        <f>'Besoins'!$B$2*4.75</f>
        <v>4.75</v>
      </c>
      <c r="E9" t="s">
        <v>15</v>
      </c>
    </row>
    <row r="10">
      <c r="A10">
        <v>3</v>
      </c>
      <c r="B10" t="s">
        <v>88</v>
      </c>
      <c r="C10" t="s">
        <v>82</v>
      </c>
      <c r="D10" s="6">
        <f>'Besoins'!$B$2*0.25</f>
        <v>0.25</v>
      </c>
      <c r="E10" t="s">
        <v>22</v>
      </c>
    </row>
    <row r="11">
      <c r="A11">
        <v>2</v>
      </c>
      <c r="B11" t="s">
        <v>89</v>
      </c>
      <c r="C11" t="s">
        <v>79</v>
      </c>
      <c r="D11" s="6">
        <f>'Besoins'!$B$2*10</f>
        <v>10</v>
      </c>
      <c r="E11" t="s">
        <v>15</v>
      </c>
    </row>
    <row r="12">
      <c r="A12">
        <v>3</v>
      </c>
      <c r="B12" t="s">
        <v>87</v>
      </c>
      <c r="C12" t="s">
        <v>82</v>
      </c>
      <c r="D12" s="6">
        <f>'Besoins'!$B$2*9.75</f>
        <v>9.75</v>
      </c>
      <c r="E12" t="s">
        <v>15</v>
      </c>
    </row>
    <row r="13">
      <c r="A13">
        <v>3</v>
      </c>
      <c r="B13" t="s">
        <v>90</v>
      </c>
      <c r="C13" t="s">
        <v>82</v>
      </c>
      <c r="D13" s="6">
        <f>'Besoins'!$B$2*0.25</f>
        <v>0.25</v>
      </c>
      <c r="E13" t="s">
        <v>22</v>
      </c>
    </row>
    <row r="14">
      <c r="A14">
        <v>2</v>
      </c>
      <c r="B14" t="s">
        <v>91</v>
      </c>
      <c r="C14" t="s">
        <v>82</v>
      </c>
      <c r="D14" s="6">
        <f>'Besoins'!$B$2*2</f>
        <v>2</v>
      </c>
      <c r="E14" t="s">
        <v>15</v>
      </c>
    </row>
    <row r="15">
      <c r="A15">
        <v>1</v>
      </c>
      <c r="B15" t="s">
        <v>92</v>
      </c>
      <c r="C15" t="s">
        <v>82</v>
      </c>
      <c r="D15" s="6">
        <f>'Besoins'!$B$2*12</f>
        <v>12</v>
      </c>
      <c r="E15" t="s">
        <v>22</v>
      </c>
    </row>
    <row r="16">
      <c r="A16">
        <v>1</v>
      </c>
      <c r="B16" t="s">
        <v>93</v>
      </c>
      <c r="C16" t="s">
        <v>82</v>
      </c>
      <c r="D16" s="6">
        <f>'Besoins'!$B$2*4</f>
        <v>4</v>
      </c>
      <c r="E16" t="s">
        <v>22</v>
      </c>
    </row>
    <row r="17">
      <c r="A17">
        <v>1</v>
      </c>
      <c r="B17" t="s">
        <v>94</v>
      </c>
      <c r="C17" t="s">
        <v>79</v>
      </c>
      <c r="D17" s="6">
        <f>'Besoins'!$B$2*75</f>
        <v>75</v>
      </c>
      <c r="E17" t="s">
        <v>3</v>
      </c>
    </row>
    <row r="18">
      <c r="A18">
        <v>1</v>
      </c>
      <c r="B18" t="s">
        <v>94</v>
      </c>
      <c r="C18" t="s">
        <v>79</v>
      </c>
      <c r="D18" s="6">
        <f>'Besoins'!$B$2*75</f>
        <v>75</v>
      </c>
      <c r="E18" t="s">
        <v>3</v>
      </c>
    </row>
    <row r="19">
      <c r="A19">
        <v>2</v>
      </c>
      <c r="B19" t="s">
        <v>95</v>
      </c>
      <c r="C19" t="s">
        <v>82</v>
      </c>
      <c r="D19" s="6">
        <f>'Besoins'!$B$2*3</f>
        <v>3</v>
      </c>
      <c r="E19" t="s">
        <v>22</v>
      </c>
    </row>
    <row r="20">
      <c r="A20">
        <v>2</v>
      </c>
      <c r="B20" t="s">
        <v>95</v>
      </c>
      <c r="C20" t="s">
        <v>82</v>
      </c>
      <c r="D20" s="6">
        <f>'Besoins'!$B$2*3</f>
        <v>3</v>
      </c>
      <c r="E20" t="s">
        <v>22</v>
      </c>
    </row>
    <row r="21">
      <c r="A21">
        <v>2</v>
      </c>
      <c r="B21" t="s">
        <v>96</v>
      </c>
      <c r="C21" t="s">
        <v>82</v>
      </c>
      <c r="D21" s="6">
        <f>'Besoins'!$B$2*0.15</f>
        <v>0.15</v>
      </c>
      <c r="E21" t="s">
        <v>22</v>
      </c>
    </row>
    <row r="22">
      <c r="A22">
        <v>2</v>
      </c>
      <c r="B22" t="s">
        <v>96</v>
      </c>
      <c r="C22" t="s">
        <v>82</v>
      </c>
      <c r="D22" s="6">
        <f>'Besoins'!$B$2*0.15</f>
        <v>0.15</v>
      </c>
      <c r="E22" t="s">
        <v>22</v>
      </c>
    </row>
    <row r="23">
      <c r="A23">
        <v>2</v>
      </c>
      <c r="B23" t="s">
        <v>97</v>
      </c>
      <c r="C23" t="s">
        <v>82</v>
      </c>
      <c r="D23" s="6">
        <f>'Besoins'!$B$2*0.075</f>
        <v>0.075</v>
      </c>
      <c r="E23" t="s">
        <v>22</v>
      </c>
    </row>
    <row r="24">
      <c r="A24">
        <v>2</v>
      </c>
      <c r="B24" t="s">
        <v>97</v>
      </c>
      <c r="C24" t="s">
        <v>82</v>
      </c>
      <c r="D24" s="6">
        <f>'Besoins'!$B$2*0.075</f>
        <v>0.075</v>
      </c>
      <c r="E24" t="s">
        <v>22</v>
      </c>
    </row>
    <row r="25">
      <c r="A25">
        <v>2</v>
      </c>
      <c r="B25" t="s">
        <v>84</v>
      </c>
      <c r="C25" t="s">
        <v>82</v>
      </c>
      <c r="D25" s="6">
        <f>'Besoins'!$B$2*0.0075</f>
        <v>0.0075</v>
      </c>
      <c r="E25" t="s">
        <v>22</v>
      </c>
    </row>
    <row r="26">
      <c r="A26">
        <v>2</v>
      </c>
      <c r="B26" t="s">
        <v>84</v>
      </c>
      <c r="C26" t="s">
        <v>82</v>
      </c>
      <c r="D26" s="6">
        <f>'Besoins'!$B$2*0.0075</f>
        <v>0.0075</v>
      </c>
      <c r="E26" t="s">
        <v>22</v>
      </c>
    </row>
    <row r="27">
      <c r="A27">
        <v>1</v>
      </c>
      <c r="B27" t="s">
        <v>98</v>
      </c>
      <c r="C27" t="s">
        <v>82</v>
      </c>
      <c r="D27" s="6">
        <f>'Besoins'!$B$2*1</f>
        <v>1</v>
      </c>
      <c r="E27" t="s">
        <v>22</v>
      </c>
    </row>
    <row r="28">
      <c r="A28">
        <v>1</v>
      </c>
      <c r="B28" t="s">
        <v>99</v>
      </c>
      <c r="C28" t="s">
        <v>82</v>
      </c>
      <c r="D28" s="6">
        <f>'Besoins'!$B$2*0.75</f>
        <v>0.75</v>
      </c>
      <c r="E28" t="s">
        <v>22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9"/>
  <cols>
    <col min="1" max="1" width="22" customWidth="1"/>
    <col min="2" max="2" width="52" customWidth="1"/>
    <col min="3" max="3" width="14" customWidth="1"/>
    <col min="4" max="4" width="10" customWidth="1"/>
  </cols>
  <sheetData>
    <row r="1" customHeight="1" ht="24">
      <c r="A1" t="s" s="2">
        <v>100</v>
      </c>
      <c r="B1"/>
      <c r="C1"/>
      <c r="D1"/>
    </row>
    <row r="2">
      <c r="A2" t="str" s="13">
        <f>"GRO_CDC_097B · GRO.VOLAILLE · référence : "&amp;Besoins!B3&amp;" "&amp;Besoins!C3&amp;" · multiplicateur réglable sur la feuille ""Besoins"""</f>
        <v>GRO_CDC_097B · GRO.VOLAILLE · référence : 100 pc · multiplicateur réglable sur la feuille </v>
      </c>
      <c r="B2"/>
      <c r="C2"/>
      <c r="D2"/>
    </row>
    <row r="3">
      <c r="A3"/>
      <c r="B3"/>
      <c r="C3"/>
      <c r="D3"/>
    </row>
    <row r="4">
      <c r="A4" t="s" s="14">
        <v>101</v>
      </c>
      <c r="B4"/>
      <c r="C4"/>
      <c r="D4"/>
    </row>
    <row r="5">
      <c r="A5" t="s" s="15">
        <v>102</v>
      </c>
      <c r="B5" t="str" s="12">
        <f>Procedure!D2</f>
        <v>Garniture aux petits pois — Ajouter le madere au fond de cuisson. Garnir avec des petits pois a la paysanne (voir la recette).</v>
      </c>
      <c r="C5"/>
      <c r="D5"/>
    </row>
    <row r="6">
      <c r="A6"/>
      <c r="B6" t="str">
        <f>Besoins!B7</f>
        <v>Madère (cuisson sauce)</v>
      </c>
      <c r="C6" s="6">
        <f>Besoins!E7</f>
        <v>0.5</v>
      </c>
      <c r="D6" t="str">
        <f>Besoins!F7</f>
        <v>lt</v>
      </c>
    </row>
    <row r="7">
      <c r="A7"/>
      <c r="B7" t="str">
        <f>Besoins!B19</f>
        <v>Petits pois doux très fins surgelés</v>
      </c>
      <c r="C7" s="6">
        <f>Besoins!E19</f>
        <v>12</v>
      </c>
      <c r="D7" t="str">
        <f>Besoins!F19</f>
        <v>kg</v>
      </c>
    </row>
    <row r="8">
      <c r="A8"/>
      <c r="B8" t="str">
        <f>Besoins!B14</f>
        <v>LAITUE Batavia France biologique</v>
      </c>
      <c r="C8" s="6">
        <f>Besoins!E14</f>
        <v>1</v>
      </c>
      <c r="D8" t="str">
        <f>Besoins!F14</f>
        <v>kg</v>
      </c>
    </row>
    <row r="9">
      <c r="A9"/>
      <c r="B9" t="s">
        <v>103</v>
      </c>
      <c r="C9" s="6">
        <f>'Besoins'!$B$2*0.75</f>
        <v>0.75</v>
      </c>
      <c r="D9" t="s">
        <v>22</v>
      </c>
    </row>
    <row r="10">
      <c r="A10"/>
      <c r="B10" t="s">
        <v>104</v>
      </c>
      <c r="C10" s="6">
        <f>'Besoins'!$B$2*75</f>
        <v>75</v>
      </c>
      <c r="D10" t="s">
        <v>3</v>
      </c>
    </row>
    <row r="11">
      <c r="A11"/>
      <c r="B11" t="s">
        <v>104</v>
      </c>
      <c r="C11" s="6">
        <f>'Besoins'!$B$2*75</f>
        <v>75</v>
      </c>
      <c r="D11" t="s">
        <v>3</v>
      </c>
    </row>
    <row r="12">
      <c r="A12" t="s" s="15">
        <v>105</v>
      </c>
      <c r="B12" t="str" s="12">
        <f>Procedure!D3</f>
        <v>Dresser et servir — Dresser la cuisse de canard a l'assiette. Napper de fond de poelage. Accompagner avec la garniture choisie.</v>
      </c>
      <c r="C12"/>
      <c r="D12"/>
    </row>
    <row r="13">
      <c r="A13"/>
      <c r="B13"/>
      <c r="C13"/>
      <c r="D13"/>
    </row>
    <row r="14">
      <c r="A14" t="s" s="14">
        <v>106</v>
      </c>
      <c r="B14"/>
      <c r="C14"/>
      <c r="D14"/>
    </row>
    <row r="15">
      <c r="A15" t="s" s="15">
        <v>107</v>
      </c>
      <c r="B15" t="str" s="12">
        <f>Procedure!D4</f>
        <v>Mise en place du poste de travail — Verifier les DLC, peser les denrees, selectionner le materiel necessaire. Laver et desinfecter le materiel et le poste de travail en suivant les protocoles.</v>
      </c>
      <c r="C15"/>
      <c r="D15"/>
    </row>
    <row r="16">
      <c r="A16" t="s" s="15">
        <v>108</v>
      </c>
      <c r="B16" t="str" s="12">
        <f>Procedure!D5</f>
        <v>Preparations preliminaires — Deconditionner les cuisses de canard suivant les procedures. Parer les cuisses. Reserver au froid dans un bac GN 2/1 H 250 en polycarbonate muni d'une grille egouttoir et d'un couvercle.</v>
      </c>
      <c r="C16"/>
      <c r="D16"/>
    </row>
    <row r="17">
      <c r="A17"/>
      <c r="B17" t="str">
        <f>Besoins!B20</f>
        <v>Cuisses de canard UE</v>
      </c>
      <c r="C17" s="6">
        <f>Besoins!E20</f>
        <v>22.5</v>
      </c>
      <c r="D17" t="str">
        <f>Besoins!F20</f>
        <v>kg</v>
      </c>
    </row>
    <row r="18">
      <c r="A18" t="s" s="15">
        <v>109</v>
      </c>
      <c r="B18" t="str" s="12">
        <f>Procedure!D6</f>
        <v>Confectionner les fonds — Dans un rondeau, realiser 5 litres de jus de canard et 10 litres de fond de veau lie, a partir de fonds deshydrates, en se reportant aux recommandations du fabricant. Reserver au bain-marie ou en armoire chaude, en attente d'utilisation.</v>
      </c>
      <c r="C18"/>
      <c r="D18"/>
    </row>
    <row r="19">
      <c r="A19"/>
      <c r="B19" t="s">
        <v>110</v>
      </c>
      <c r="C19" s="6">
        <f>'Besoins'!$B$2*5</f>
        <v>5</v>
      </c>
      <c r="D19" t="s">
        <v>15</v>
      </c>
    </row>
    <row r="20">
      <c r="A20"/>
      <c r="B20" t="s">
        <v>111</v>
      </c>
      <c r="C20" s="6">
        <f>'Besoins'!$B$2*10</f>
        <v>10</v>
      </c>
      <c r="D20" t="s">
        <v>15</v>
      </c>
    </row>
    <row r="21">
      <c r="A21" t="s" s="15">
        <v>112</v>
      </c>
      <c r="B21" t="str" s="12">
        <f>Procedure!D7</f>
        <v>Marquer la cuisson des cuisses de canard — Chauffer la sauteuse. Prechauffer le four sur la position chaleur mixte a +160 degC. Saler et poivrer les cuisses de canard sur les deux faces. Dans la sauteuse, a l'huile, saisir et colorer les cuisses sur les deux faces. Egoutter les cuisses dans un bac GN 1/1 H 100 perfore, pour eliminer la graisse de cuisson. Dans 8 bacs GN 1/1 H 65, disposer 12 cuisses de canard dans chaque bac. Degraisser le fond de la sauteuse. Eliminer les particules carbonisees. Faire pincer les sucs. Deglacer la sauteuse avec le vin blanc. Ajouter le jus de canard et le fond de veau lie au deglacage. Melanger au fouet. Rectifier l'assaisonnement. Repartir le fond de cuisson sur les cuisses de canard dans les 8 bacs. Couvrir. Etager les bacs sur l'echelle de cuisson. Piquer la sonde de cuisson a la jointure d'une cuisse. Enfourner. Cuire les cuisses de canard. Atteindre la temperature a coeur de +87 degC. Le fond de braisage aura reduit durant la cuisson. Respecter la procedure de cuisson. Stocker en armoire chaude et maintenir a la temperature de +63 degC a coeur en attente de consommation.</v>
      </c>
      <c r="C21"/>
      <c r="D21"/>
    </row>
    <row r="22">
      <c r="A22"/>
      <c r="B22" t="s">
        <v>113</v>
      </c>
      <c r="C22" s="6">
        <f>'Besoins'!$B$2*0.073</f>
        <v>0.073</v>
      </c>
      <c r="D22" t="s">
        <v>22</v>
      </c>
    </row>
    <row r="23">
      <c r="A23"/>
      <c r="B23" t="str">
        <f>Besoins!B9</f>
        <v>Poivre noir moulu</v>
      </c>
      <c r="C23" s="6">
        <f>Besoins!E9</f>
        <v>0.007</v>
      </c>
      <c r="D23" t="str">
        <f>Besoins!F9</f>
        <v>kg</v>
      </c>
    </row>
    <row r="24">
      <c r="A24"/>
      <c r="B24" t="str">
        <f>Besoins!B10</f>
        <v>Vin blanc bib 10L UE</v>
      </c>
      <c r="C24" s="6">
        <f>Besoins!E10</f>
        <v>2</v>
      </c>
      <c r="D24" t="str">
        <f>Besoins!F10</f>
        <v>lt</v>
      </c>
    </row>
    <row r="25">
      <c r="A25" t="s" s="15">
        <v>105</v>
      </c>
      <c r="B25" t="str" s="12">
        <f>Procedure!D8</f>
        <v>Dresser et servir — Dresser la cuisse de canard a l'assiette. Napper de fond de poelage. Accompagner avec la garniture choisie.</v>
      </c>
      <c r="C25"/>
      <c r="D25"/>
    </row>
    <row r="26">
      <c r="A26"/>
      <c r="B26"/>
      <c r="C26"/>
      <c r="D26"/>
    </row>
    <row r="27">
      <c r="A27" t="s" s="14">
        <v>114</v>
      </c>
      <c r="B27"/>
      <c r="C27"/>
      <c r="D27"/>
    </row>
    <row r="28">
      <c r="A28" t="s" s="15">
        <v>107</v>
      </c>
      <c r="B28" t="str" s="12">
        <f>"[DÉLAYER] "&amp;Procedure!D9</f>
        <v>[DÉLAYER] Delayer la poudre dans l'eau bouillante ou froide en fouettant, puis porter a ebullition en remuant regulierement pendant 3 minutes.</v>
      </c>
      <c r="C28"/>
      <c r="D28"/>
    </row>
    <row r="29">
      <c r="A29"/>
      <c r="B29" t="s">
        <v>115</v>
      </c>
      <c r="C29" s="6">
        <f>'Besoins'!$B$2*4.75</f>
        <v>4.75</v>
      </c>
      <c r="D29" t="s">
        <v>15</v>
      </c>
    </row>
    <row r="30">
      <c r="A30"/>
      <c r="B30" t="str">
        <f>Besoins!B12</f>
        <v>Jus de Canard Premium Deshydrate (CHEF)</v>
      </c>
      <c r="C30" s="6">
        <f>Besoins!E12</f>
        <v>0.25</v>
      </c>
      <c r="D30" t="str">
        <f>Besoins!F12</f>
        <v>kg</v>
      </c>
    </row>
    <row r="31">
      <c r="A31"/>
      <c r="B31" t="str" s="16">
        <f>"ℹ "&amp;Procedure!E9</f>
        <v>ℹ</v>
      </c>
      <c r="C31"/>
      <c r="D31"/>
    </row>
    <row r="32">
      <c r="A32"/>
      <c r="B32"/>
      <c r="C32"/>
      <c r="D32"/>
    </row>
    <row r="33">
      <c r="A33" t="s" s="14">
        <v>116</v>
      </c>
      <c r="B33"/>
      <c r="C33"/>
      <c r="D33"/>
    </row>
    <row r="34">
      <c r="A34" t="s" s="15">
        <v>107</v>
      </c>
      <c r="B34" t="str" s="12">
        <f>"[DISSOUDRE] "&amp;Procedure!D10</f>
        <v>[DISSOUDRE] Délayer la poudre dans l'eau froide en fouettant, puis porter à ébullition en remuant régulièrement.</v>
      </c>
      <c r="C34"/>
      <c r="D34"/>
    </row>
    <row r="35">
      <c r="A35"/>
      <c r="B35" t="s">
        <v>115</v>
      </c>
      <c r="C35" s="6">
        <f>'Besoins'!$B$2*9.75</f>
        <v>9.75</v>
      </c>
      <c r="D35" t="s">
        <v>15</v>
      </c>
    </row>
    <row r="36">
      <c r="A36"/>
      <c r="B36" t="str">
        <f>Besoins!B11</f>
        <v>Fonds Brun Lié (Knorr Professional)</v>
      </c>
      <c r="C36" s="6">
        <f>Besoins!E11</f>
        <v>0.25</v>
      </c>
      <c r="D36" t="str">
        <f>Besoins!F11</f>
        <v>kg</v>
      </c>
    </row>
    <row r="37">
      <c r="A37"/>
      <c r="B37"/>
      <c r="C37"/>
      <c r="D37"/>
    </row>
    <row r="38">
      <c r="A38" t="s" s="14">
        <v>117</v>
      </c>
      <c r="B38"/>
      <c r="C38"/>
      <c r="D38"/>
    </row>
    <row r="39">
      <c r="A39" t="s" s="15">
        <v>107</v>
      </c>
      <c r="B39" t="str" s="12">
        <f>Procedure!D11</f>
        <v>Mise en place du poste de travail — Verifier les DLC, peser les denrees, selectionner le materiel necessaire. Laver et desinfecter le materiel et le poste de travail en suivant les protocoles.</v>
      </c>
      <c r="C39"/>
      <c r="D39"/>
    </row>
    <row r="40">
      <c r="A40" t="s" s="15">
        <v>108</v>
      </c>
      <c r="B40" t="str" s="12">
        <f>Procedure!D12</f>
        <v>Preparations preliminaires — Deconditionner les petits oignons grelots suivant la procedure. Dans une calotte, faire fondre le beurre.</v>
      </c>
      <c r="C40"/>
      <c r="D40"/>
    </row>
    <row r="41">
      <c r="A41"/>
      <c r="B41" t="s">
        <v>118</v>
      </c>
      <c r="C41" s="6">
        <f>'Besoins'!$B$2*3</f>
        <v>3</v>
      </c>
      <c r="D41" t="s">
        <v>22</v>
      </c>
    </row>
    <row r="42">
      <c r="A42"/>
      <c r="B42" t="s">
        <v>103</v>
      </c>
      <c r="C42" s="6">
        <f>'Besoins'!$B$2*0.15</f>
        <v>0.15</v>
      </c>
      <c r="D42" t="s">
        <v>22</v>
      </c>
    </row>
    <row r="43">
      <c r="A43" t="s" s="15">
        <v>109</v>
      </c>
      <c r="B43" t="str" s="12">
        <f>Procedure!D13</f>
        <v>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v>
      </c>
      <c r="C43"/>
      <c r="D43"/>
    </row>
    <row r="44">
      <c r="A44"/>
      <c r="B44" t="s">
        <v>119</v>
      </c>
      <c r="C44" s="6">
        <f>'Besoins'!$B$2*0.075</f>
        <v>0.075</v>
      </c>
      <c r="D44" t="s">
        <v>22</v>
      </c>
    </row>
    <row r="45">
      <c r="A45"/>
      <c r="B45" t="s">
        <v>113</v>
      </c>
      <c r="C45" s="6">
        <f>'Besoins'!$B$2*0.0075</f>
        <v>0.0075</v>
      </c>
      <c r="D45" t="s">
        <v>22</v>
      </c>
    </row>
    <row r="46">
      <c r="A46" t="s" s="15">
        <v>112</v>
      </c>
      <c r="B46" t="str" s="12">
        <f>Procedure!D14</f>
        <v>Decanter — Debarrasser delicatement les petits oignons directement sur le plat a garnir, ou bien reserver dans le bac de cuisson en attente d'utilisation.</v>
      </c>
      <c r="C46"/>
      <c r="D46"/>
    </row>
    <row r="47">
      <c r="A47" t="s" s="15">
        <v>120</v>
      </c>
      <c r="B47" t="str" s="12">
        <f>Procedure!D15</f>
        <v>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v>
      </c>
      <c r="C47"/>
      <c r="D47"/>
    </row>
    <row r="48">
      <c r="A48"/>
      <c r="B48"/>
      <c r="C48"/>
      <c r="D48"/>
    </row>
    <row r="49">
      <c r="A49" t="s" s="17">
        <v>121</v>
      </c>
      <c r="B49"/>
      <c r="C49"/>
      <c r="D49"/>
    </row>
  </sheetData>
  <sheetProtection sheet="1" formatRows="0" formatColumns="0"/>
  <mergeCells count="23">
    <mergeCell ref="A1:D1"/>
    <mergeCell ref="A2:D2"/>
    <mergeCell ref="A4:D4"/>
    <mergeCell ref="B5:D5"/>
    <mergeCell ref="B12:D12"/>
    <mergeCell ref="A14:D14"/>
    <mergeCell ref="B15:D15"/>
    <mergeCell ref="B16:D16"/>
    <mergeCell ref="B18:D18"/>
    <mergeCell ref="B21:D21"/>
    <mergeCell ref="B25:D25"/>
    <mergeCell ref="A27:D27"/>
    <mergeCell ref="B28:D28"/>
    <mergeCell ref="B31:D31"/>
    <mergeCell ref="A33:D33"/>
    <mergeCell ref="B34:D34"/>
    <mergeCell ref="A38:D38"/>
    <mergeCell ref="B39:D39"/>
    <mergeCell ref="B40:D40"/>
    <mergeCell ref="B43:D43"/>
    <mergeCell ref="B46:D46"/>
    <mergeCell ref="B47:D47"/>
    <mergeCell ref="A49:D4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2026-09-24T14:51:32Z</dcterms:created>
  <dc:title>CUISSES DE CANARD AUX PETITS PO</dc:title>
  <dc:subject/>
  <dc:creator>CUIS.web</dc:creator>
  <cp:lastModifiedBy/>
  <cp:keywords/>
  <dc:description>Export automatique — moteur récursif d'origine : Bernard Vandendaele</dc:description>
  <cp:category/>
  <dc:language>en-US</dc:language>
  <dcterms:modified xsi:type="dcterms:W3CDTF">2026-09-24T14:51:32Z</dcterms:modified>
  <cp:revision>1</cp:revision>
</cp:coreProperties>
</file>