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<sst xmlns="http://schemas.openxmlformats.org/spreadsheetml/2006/main" count="124" uniqueCount="124">
  <si>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</si>
  <si>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</si>
  <si>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</si>
  <si>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</si>
  <si>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</si>
  <si>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</si>
  <si>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</si>
  <si>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</si>
  <si>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</si>
  <si>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</si>
  <si>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</si>
  <si>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</si>
  <si>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</si>
  <si>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</si>
  <si>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</si>
  <si>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</si>
  <si>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</si>
  <si>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</si>
  <si>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</si>
  <si>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</si>
  <si>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</si>
  <si>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</si>
  <si>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</si>
  <si>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</si>
  <si>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</si>
  <si>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</si>
  <si>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</si>
  <si>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</si>
  <si>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</si>
  <si>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</si>
  <si>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</si>
  <si>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</si>
  <si>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</si>
  <si>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</si>
  <si>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</si>
  <si>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</si>
  <si>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</si>
  <si>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</si>
  <si>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</si>
  <si>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</si>
  <si>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</si>
  <si>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</si>
  <si>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</si>
  <si>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</si>
  <si>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</si>
  <si>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</si>
  <si>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</si>
  <si>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</si>
  <si>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</si>
  <si>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</si>
  <si>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</si>
  <si>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</si>
  <si>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</si>
  <si>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</si>
  <si>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</si>
  <si>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</si>
  <si>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</si>
  <si>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</si>
  <si>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</si>
  <si>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</si>
  <si>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</si>
  <si>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</si>
  <si>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</si>
  <si>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</si>
  <si>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</si>
  <si>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</si>
  <si>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</si>
  <si>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</si>
  <si>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</si>
  <si>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</si>
  <si>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</si>
  <si>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</si>
  <si>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</si>
  <si>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</si>
  <si>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MINESTRONE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</si>
  <si>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</si>
  <si>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</si>
  <si>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</si>
  <si>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</si>
  <si>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</si>
  <si>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</si>
  <si>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</si>
  <si>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</si>
  <si>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</si>
  <si>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</si>
  <si>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HUILE OLIVE (L) (conv.)</t>
  </si>
  <si>
    <t>conversion</t>
  </si>
  <si>
    <t>lt</t>
  </si>
  <si>
    <t xml:space="preserve">    ↳ Poireaux émincés surgelés</t>
  </si>
  <si>
    <t>matiere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</si>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</sst>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E7*2.355</f>
        <v>1.1775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E8*12.6</f>
        <v>12.6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E10*65.22</f>
        <v>13.044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E11*14.5</f>
        <v>14.5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15</v>
      </c>
      <c r="G12" s="9">
        <f>E12*1.8</f>
        <v>1.8</v>
      </c>
    </row>
    <row r="13">
      <c r="A13" t="s">
        <v>32</v>
      </c>
      <c r="B13" t="s">
        <v>33</v>
      </c>
      <c r="C13" t="s">
        <v>31</v>
      </c>
      <c r="D13" s="4">
        <v>1</v>
      </c>
      <c r="E13" s="6">
        <f>D13*$B$2</f>
        <v>1</v>
      </c>
      <c r="F13" t="s">
        <v>15</v>
      </c>
      <c r="G13" s="9">
        <f>E13*1.7</f>
        <v>1.7</v>
      </c>
    </row>
    <row r="14">
      <c r="A14" t="s">
        <v>34</v>
      </c>
      <c r="B14" t="s">
        <v>35</v>
      </c>
      <c r="C14" t="s">
        <v>31</v>
      </c>
      <c r="D14" s="4">
        <v>1.5</v>
      </c>
      <c r="E14" s="6">
        <f>D14*$B$2</f>
        <v>1.5</v>
      </c>
      <c r="F14" t="s">
        <v>15</v>
      </c>
      <c r="G14" s="9">
        <f>E14*0.4</f>
        <v>0.6</v>
      </c>
    </row>
    <row r="15">
      <c r="A15" t="s" s="8">
        <v>36</v>
      </c>
      <c r="B15" t="s">
        <v>37</v>
      </c>
      <c r="C15" t="s">
        <v>31</v>
      </c>
      <c r="D15" s="4">
        <v>0.25</v>
      </c>
      <c r="E15" s="6">
        <f>D15*$B$2</f>
        <v>0.25</v>
      </c>
      <c r="F15" t="s">
        <v>15</v>
      </c>
      <c r="G15" s="9">
        <f>E15*0</f>
        <v>0</v>
      </c>
    </row>
    <row r="16">
      <c r="A16" t="s">
        <v>38</v>
      </c>
      <c r="B16" t="s">
        <v>39</v>
      </c>
      <c r="C16" t="s">
        <v>31</v>
      </c>
      <c r="D16" s="4">
        <v>3</v>
      </c>
      <c r="E16" s="6">
        <f>D16*$B$2</f>
        <v>3</v>
      </c>
      <c r="F16" t="s">
        <v>15</v>
      </c>
      <c r="G16" s="9">
        <f>E16*0.35</f>
        <v>1.05</v>
      </c>
    </row>
    <row r="17">
      <c r="A17" t="s">
        <v>40</v>
      </c>
      <c r="B17" t="s">
        <v>41</v>
      </c>
      <c r="C17" t="s">
        <v>42</v>
      </c>
      <c r="D17" s="4">
        <v>2</v>
      </c>
      <c r="E17" s="6">
        <f>D17*$B$2</f>
        <v>2</v>
      </c>
      <c r="F17" t="s">
        <v>15</v>
      </c>
      <c r="G17" s="9">
        <f>E17*1.75</f>
        <v>3.5</v>
      </c>
    </row>
    <row r="18">
      <c r="A18" t="s">
        <v>43</v>
      </c>
      <c r="B18" t="s">
        <v>44</v>
      </c>
      <c r="C18" t="s">
        <v>42</v>
      </c>
      <c r="D18" s="4">
        <v>2</v>
      </c>
      <c r="E18" s="6">
        <f>D18*$B$2</f>
        <v>2</v>
      </c>
      <c r="F18" t="s">
        <v>15</v>
      </c>
      <c r="G18" s="9">
        <f>E18*2.7</f>
        <v>5.4</v>
      </c>
    </row>
    <row r="19">
      <c r="A19" t="s">
        <v>45</v>
      </c>
      <c r="B19" t="s">
        <v>46</v>
      </c>
      <c r="C19" t="s">
        <v>47</v>
      </c>
      <c r="D19" s="4">
        <v>0.5</v>
      </c>
      <c r="E19" s="6">
        <f>D19*$B$2</f>
        <v>0.5</v>
      </c>
      <c r="F19" t="s">
        <v>15</v>
      </c>
      <c r="G19" s="9">
        <f>E19*2.2</f>
        <v>1.1</v>
      </c>
    </row>
    <row r="20">
      <c r="A20" t="s">
        <v>48</v>
      </c>
      <c r="B20" t="s">
        <v>49</v>
      </c>
      <c r="C20" t="s">
        <v>50</v>
      </c>
      <c r="D20" s="4">
        <v>0.5</v>
      </c>
      <c r="E20" s="6">
        <f>D20*$B$2</f>
        <v>0.5</v>
      </c>
      <c r="F20" t="s">
        <v>15</v>
      </c>
      <c r="G20" s="9">
        <f>E20*1.2</f>
        <v>0.6</v>
      </c>
    </row>
    <row r="21">
      <c r="A21" t="s">
        <v>51</v>
      </c>
      <c r="B21" t="s">
        <v>52</v>
      </c>
      <c r="C21" t="s">
        <v>53</v>
      </c>
      <c r="D21" s="4">
        <v>0.073</v>
      </c>
      <c r="E21" s="6">
        <f>D21*$B$2</f>
        <v>0.073</v>
      </c>
      <c r="F21" t="s">
        <v>15</v>
      </c>
      <c r="G21" s="9">
        <f>E21*0.35</f>
        <v>0.02555</v>
      </c>
    </row>
    <row r="22">
      <c r="A22" t="s">
        <v>54</v>
      </c>
      <c r="B22" t="s">
        <v>55</v>
      </c>
      <c r="C22" t="s">
        <v>56</v>
      </c>
      <c r="D22" s="4">
        <v>0.15</v>
      </c>
      <c r="E22" s="6">
        <f>D22*$B$2</f>
        <v>0.15</v>
      </c>
      <c r="F22" t="s">
        <v>15</v>
      </c>
      <c r="G22" s="9">
        <f>E22*9.26</f>
        <v>1.389</v>
      </c>
    </row>
    <row r="23">
      <c r="A23" t="s">
        <v>57</v>
      </c>
      <c r="B23" t="s">
        <v>58</v>
      </c>
      <c r="C23" t="s">
        <v>56</v>
      </c>
      <c r="D23" s="4">
        <v>0.1</v>
      </c>
      <c r="E23" s="6">
        <f>D23*$B$2</f>
        <v>0.1</v>
      </c>
      <c r="F23" t="s">
        <v>15</v>
      </c>
      <c r="G23" s="9">
        <f>E23*11.3</f>
        <v>1.13</v>
      </c>
    </row>
    <row r="24">
      <c r="A24" t="s">
        <v>59</v>
      </c>
      <c r="B24" t="s">
        <v>60</v>
      </c>
      <c r="C24" t="s">
        <v>56</v>
      </c>
      <c r="D24" s="4">
        <v>2</v>
      </c>
      <c r="E24" s="6">
        <f>D24*$B$2</f>
        <v>2</v>
      </c>
      <c r="F24" t="s">
        <v>15</v>
      </c>
      <c r="G24" s="9">
        <f>E24*2.83</f>
        <v>5.66</v>
      </c>
    </row>
    <row r="25">
      <c r="A25" t="s">
        <v>61</v>
      </c>
      <c r="B25" t="s">
        <v>62</v>
      </c>
      <c r="C25" t="s">
        <v>56</v>
      </c>
      <c r="D25" s="4">
        <v>1</v>
      </c>
      <c r="E25" s="6">
        <f>D25*$B$2</f>
        <v>1</v>
      </c>
      <c r="F25" t="s">
        <v>15</v>
      </c>
      <c r="G25" s="9">
        <f>E25*3.21</f>
        <v>3.21</v>
      </c>
    </row>
    <row r="26">
      <c r="A26" t="s">
        <v>63</v>
      </c>
      <c r="B26" t="s">
        <v>64</v>
      </c>
      <c r="C26" t="s">
        <v>56</v>
      </c>
      <c r="D26" s="4">
        <v>2</v>
      </c>
      <c r="E26" s="6">
        <f>D26*$B$2</f>
        <v>2</v>
      </c>
      <c r="F26" t="s">
        <v>15</v>
      </c>
      <c r="G26" s="9">
        <f>E26*3.2</f>
        <v>6.4</v>
      </c>
    </row>
    <row r="27">
      <c r="A27" t="s">
        <v>65</v>
      </c>
      <c r="B27" t="s">
        <v>66</v>
      </c>
      <c r="C27" t="s">
        <v>56</v>
      </c>
      <c r="D27" s="4">
        <v>3</v>
      </c>
      <c r="E27" s="6">
        <f>D27*$B$2</f>
        <v>3</v>
      </c>
      <c r="F27" t="s">
        <v>15</v>
      </c>
      <c r="G27" s="9">
        <f>E27*2.92</f>
        <v>8.76</v>
      </c>
    </row>
    <row r="28">
      <c r="A28"/>
      <c r="B28"/>
      <c r="C28"/>
      <c r="D28"/>
      <c r="E28"/>
      <c r="F28" t="s" s="10">
        <v>67</v>
      </c>
      <c r="G28" s="11">
        <f>SUM(G7:G27)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72</v>
      </c>
      <c r="F1" t="s" s="7">
        <v>73</v>
      </c>
    </row>
    <row r="2">
      <c r="A2" t="s">
        <v>74</v>
      </c>
      <c r="B2">
        <v>1</v>
      </c>
      <c r="C2"/>
      <c r="D2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2"/>
      <c r="F2"/>
    </row>
    <row r="3">
      <c r="A3" t="s">
        <v>74</v>
      </c>
      <c r="B3">
        <v>2</v>
      </c>
      <c r="C3"/>
      <c r="D3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2"/>
      <c r="F3"/>
    </row>
    <row r="4">
      <c r="A4" t="s">
        <v>74</v>
      </c>
      <c r="B4">
        <v>3</v>
      </c>
      <c r="C4"/>
      <c r="D4" t="s" s="12">
        <v>75</v>
      </c>
      <c r="E4" t="s" s="12"/>
      <c r="F4"/>
    </row>
    <row r="5">
      <c r="A5" t="s">
        <v>74</v>
      </c>
      <c r="B5">
        <v>4</v>
      </c>
      <c r="C5"/>
      <c r="D5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2"/>
      <c r="F5"/>
    </row>
    <row r="6">
      <c r="A6" t="s">
        <v>74</v>
      </c>
      <c r="B6">
        <v>5</v>
      </c>
      <c r="C6"/>
      <c r="D6" t="s" s="12">
        <v>76</v>
      </c>
      <c r="E6" t="s" s="12"/>
      <c r="F6"/>
    </row>
    <row r="7">
      <c r="A7" t="s">
        <v>74</v>
      </c>
      <c r="B7">
        <v>6</v>
      </c>
      <c r="C7"/>
      <c r="D7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E7" t="s" s="12"/>
      <c r="F7"/>
    </row>
    <row r="8">
      <c r="A8" t="s">
        <v>74</v>
      </c>
      <c r="B8">
        <v>7</v>
      </c>
      <c r="C8"/>
      <c r="D8" t="s" s="12">
        <v>77</v>
      </c>
      <c r="E8" t="s" s="12"/>
      <c r="F8"/>
    </row>
    <row r="9">
      <c r="A9" t="s">
        <v>78</v>
      </c>
      <c r="B9"/>
      <c r="C9"/>
      <c r="D9" t="inlineStr" s="12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79</v>
      </c>
      <c r="B10"/>
      <c r="C10"/>
      <c r="D10" t="inlineStr" s="12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74</v>
      </c>
      <c r="C2" t="s">
        <v>84</v>
      </c>
      <c r="D2" s="6">
        <f>'Besoins'!$B$2*100</f>
        <v>100</v>
      </c>
      <c r="E2" t="s">
        <v>3</v>
      </c>
    </row>
    <row r="3">
      <c r="A3">
        <v>1</v>
      </c>
      <c r="B3" t="s">
        <v>85</v>
      </c>
      <c r="C3" t="s">
        <v>86</v>
      </c>
      <c r="D3" s="6">
        <f>'Besoins'!$B$2*1</f>
        <v>1</v>
      </c>
      <c r="E3" t="s">
        <v>87</v>
      </c>
    </row>
    <row r="4">
      <c r="A4">
        <v>1</v>
      </c>
      <c r="B4" t="s">
        <v>88</v>
      </c>
      <c r="C4" t="s">
        <v>89</v>
      </c>
      <c r="D4" s="6">
        <f>'Besoins'!$B$2*2</f>
        <v>2</v>
      </c>
      <c r="E4" t="s">
        <v>15</v>
      </c>
    </row>
    <row r="5">
      <c r="A5">
        <v>1</v>
      </c>
      <c r="B5" t="s">
        <v>90</v>
      </c>
      <c r="C5" t="s">
        <v>89</v>
      </c>
      <c r="D5" s="6">
        <f>'Besoins'!$B$2*2</f>
        <v>2</v>
      </c>
      <c r="E5" t="s">
        <v>15</v>
      </c>
    </row>
    <row r="6">
      <c r="A6">
        <v>1</v>
      </c>
      <c r="B6" t="s">
        <v>91</v>
      </c>
      <c r="C6" t="s">
        <v>89</v>
      </c>
      <c r="D6" s="6">
        <f>'Besoins'!$B$2*1</f>
        <v>1</v>
      </c>
      <c r="E6" t="s">
        <v>15</v>
      </c>
    </row>
    <row r="7">
      <c r="A7">
        <v>1</v>
      </c>
      <c r="B7" t="s">
        <v>92</v>
      </c>
      <c r="C7" t="s">
        <v>89</v>
      </c>
      <c r="D7" s="6">
        <f>'Besoins'!$B$2*3</f>
        <v>3</v>
      </c>
      <c r="E7" t="s">
        <v>15</v>
      </c>
    </row>
    <row r="8">
      <c r="A8">
        <v>1</v>
      </c>
      <c r="B8" t="s">
        <v>93</v>
      </c>
      <c r="C8" t="s">
        <v>89</v>
      </c>
      <c r="D8" s="6">
        <f>'Besoins'!$B$2*2</f>
        <v>2</v>
      </c>
      <c r="E8" t="s">
        <v>15</v>
      </c>
    </row>
    <row r="9">
      <c r="A9">
        <v>1</v>
      </c>
      <c r="B9" t="s">
        <v>94</v>
      </c>
      <c r="C9" t="s">
        <v>89</v>
      </c>
      <c r="D9" s="6">
        <f>'Besoins'!$B$2*2</f>
        <v>2</v>
      </c>
      <c r="E9" t="s">
        <v>15</v>
      </c>
    </row>
    <row r="10">
      <c r="A10">
        <v>1</v>
      </c>
      <c r="B10" t="s">
        <v>95</v>
      </c>
      <c r="C10" t="s">
        <v>89</v>
      </c>
      <c r="D10" s="6">
        <f>'Besoins'!$B$2*1</f>
        <v>1</v>
      </c>
      <c r="E10" t="s">
        <v>15</v>
      </c>
    </row>
    <row r="11">
      <c r="A11">
        <v>1</v>
      </c>
      <c r="B11" t="s">
        <v>96</v>
      </c>
      <c r="C11" t="s">
        <v>89</v>
      </c>
      <c r="D11" s="6">
        <f>'Besoins'!$B$2*3</f>
        <v>3</v>
      </c>
      <c r="E11" t="s">
        <v>15</v>
      </c>
    </row>
    <row r="12">
      <c r="A12">
        <v>1</v>
      </c>
      <c r="B12" t="s">
        <v>97</v>
      </c>
      <c r="C12" t="s">
        <v>89</v>
      </c>
      <c r="D12" s="6">
        <f>'Besoins'!$B$2*1</f>
        <v>1</v>
      </c>
      <c r="E12" t="s">
        <v>15</v>
      </c>
    </row>
    <row r="13">
      <c r="A13">
        <v>1</v>
      </c>
      <c r="B13" t="s">
        <v>98</v>
      </c>
      <c r="C13" t="s">
        <v>89</v>
      </c>
      <c r="D13" s="6">
        <f>'Besoins'!$B$2*1.5</f>
        <v>1.5</v>
      </c>
      <c r="E13" t="s">
        <v>15</v>
      </c>
    </row>
    <row r="14">
      <c r="A14">
        <v>1</v>
      </c>
      <c r="B14" t="s">
        <v>99</v>
      </c>
      <c r="C14" t="s">
        <v>84</v>
      </c>
      <c r="D14" s="6">
        <f>'Besoins'!$B$2*1</f>
        <v>1</v>
      </c>
      <c r="E14" t="s">
        <v>3</v>
      </c>
    </row>
    <row r="15">
      <c r="A15">
        <v>2</v>
      </c>
      <c r="B15" t="s">
        <v>100</v>
      </c>
      <c r="C15" t="s">
        <v>84</v>
      </c>
      <c r="D15" s="6">
        <f>'Besoins'!$B$2*0.88</f>
        <v>0.88</v>
      </c>
      <c r="E15" t="s">
        <v>15</v>
      </c>
    </row>
    <row r="16">
      <c r="A16">
        <v>3</v>
      </c>
      <c r="B16" t="s">
        <v>101</v>
      </c>
      <c r="C16" t="s">
        <v>89</v>
      </c>
      <c r="D16" s="6">
        <f>'Besoins'!$B$2*1</f>
        <v>1</v>
      </c>
      <c r="E16" t="s">
        <v>3</v>
      </c>
    </row>
    <row r="17">
      <c r="A17">
        <v>1</v>
      </c>
      <c r="B17" t="s">
        <v>102</v>
      </c>
      <c r="C17" t="s">
        <v>89</v>
      </c>
      <c r="D17" s="6">
        <f>'Besoins'!$B$2*0.5</f>
        <v>0.5</v>
      </c>
      <c r="E17" t="s">
        <v>15</v>
      </c>
    </row>
    <row r="18">
      <c r="A18">
        <v>1</v>
      </c>
      <c r="B18" t="s">
        <v>103</v>
      </c>
      <c r="C18" t="s">
        <v>89</v>
      </c>
      <c r="D18" s="6">
        <f>'Besoins'!$B$2*0.5</f>
        <v>0.5</v>
      </c>
      <c r="E18" t="s">
        <v>15</v>
      </c>
    </row>
    <row r="19">
      <c r="A19">
        <v>1</v>
      </c>
      <c r="B19" t="s">
        <v>104</v>
      </c>
      <c r="C19" t="s">
        <v>89</v>
      </c>
      <c r="D19" s="6">
        <f>'Besoins'!$B$2*0.5</f>
        <v>0.5</v>
      </c>
      <c r="E19" t="s">
        <v>15</v>
      </c>
    </row>
    <row r="20">
      <c r="A20">
        <v>1</v>
      </c>
      <c r="B20" t="s">
        <v>105</v>
      </c>
      <c r="C20" t="s">
        <v>89</v>
      </c>
      <c r="D20" s="6">
        <f>'Besoins'!$B$2*0.073</f>
        <v>0.073</v>
      </c>
      <c r="E20" t="s">
        <v>15</v>
      </c>
    </row>
    <row r="21">
      <c r="A21">
        <v>1</v>
      </c>
      <c r="B21" t="s">
        <v>106</v>
      </c>
      <c r="C21" t="s">
        <v>89</v>
      </c>
      <c r="D21" s="6">
        <f>'Besoins'!$B$2*0.007</f>
        <v>0.007</v>
      </c>
      <c r="E21" t="s">
        <v>15</v>
      </c>
    </row>
    <row r="22">
      <c r="A22">
        <v>1</v>
      </c>
      <c r="B22" t="s">
        <v>107</v>
      </c>
      <c r="C22" t="s">
        <v>89</v>
      </c>
      <c r="D22" s="6">
        <f>'Besoins'!$B$2*1</f>
        <v>1</v>
      </c>
      <c r="E22" t="s">
        <v>15</v>
      </c>
    </row>
    <row r="23">
      <c r="A23">
        <v>1</v>
      </c>
      <c r="B23" t="s">
        <v>108</v>
      </c>
      <c r="C23" t="s">
        <v>89</v>
      </c>
      <c r="D23" s="6">
        <f>'Besoins'!$B$2*0.15</f>
        <v>0.15</v>
      </c>
      <c r="E23" t="s">
        <v>15</v>
      </c>
    </row>
    <row r="24">
      <c r="A24">
        <v>1</v>
      </c>
      <c r="B24" t="s">
        <v>109</v>
      </c>
      <c r="C24" t="s">
        <v>89</v>
      </c>
      <c r="D24" s="6">
        <f>'Besoins'!$B$2*0.25</f>
        <v>0.25</v>
      </c>
      <c r="E24" t="s">
        <v>15</v>
      </c>
    </row>
    <row r="25">
      <c r="A25">
        <v>1</v>
      </c>
      <c r="B25" t="s">
        <v>110</v>
      </c>
      <c r="C25" t="s">
        <v>89</v>
      </c>
      <c r="D25" s="6">
        <f>'Besoins'!$B$2*0.1</f>
        <v>0.1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5">
        <v>114</v>
      </c>
      <c r="B6" t="str" s="12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115</v>
      </c>
      <c r="C7" s="6">
        <f>'Besoins'!$B$2*1</f>
        <v>1</v>
      </c>
      <c r="D7" t="s">
        <v>87</v>
      </c>
    </row>
    <row r="8">
      <c r="A8"/>
      <c r="B8" t="str">
        <f>Besoins!B18</f>
        <v>COURGETTE verte France biologique</v>
      </c>
      <c r="C8" s="6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6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6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6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6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6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6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6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6">
        <f>Besoins!E23</f>
        <v>0.1</v>
      </c>
      <c r="D16" t="str">
        <f>Besoins!F23</f>
        <v>kg</v>
      </c>
    </row>
    <row r="17">
      <c r="A17" t="s" s="15">
        <v>116</v>
      </c>
      <c r="B17" t="str" s="12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6">
        <f>Besoins!E19</f>
        <v>0.5</v>
      </c>
      <c r="D18" t="str">
        <f>Besoins!F19</f>
        <v>kg</v>
      </c>
    </row>
    <row r="19">
      <c r="A19" t="s" s="15">
        <v>117</v>
      </c>
      <c r="B19" t="str" s="12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6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6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6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6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6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6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6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6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6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6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6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6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6">
        <f>Besoins!E9</f>
        <v>0.007</v>
      </c>
      <c r="D32" t="str">
        <f>Besoins!F9</f>
        <v>kg</v>
      </c>
    </row>
    <row r="33">
      <c r="A33" t="s" s="15">
        <v>118</v>
      </c>
      <c r="B33" t="str" s="12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6">
        <f>Besoins!E15</f>
        <v>0.25</v>
      </c>
      <c r="D34" t="str">
        <f>Besoins!F15</f>
        <v>kg</v>
      </c>
    </row>
    <row r="35">
      <c r="A35"/>
      <c r="B35" t="s">
        <v>115</v>
      </c>
      <c r="C35" s="6">
        <f>'Besoins'!$B$2*1</f>
        <v>1</v>
      </c>
      <c r="D35" t="s">
        <v>87</v>
      </c>
    </row>
    <row r="36">
      <c r="A36"/>
      <c r="B36" t="str">
        <f>Besoins!B22</f>
        <v>Ail haché IQF</v>
      </c>
      <c r="C36" s="6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6">
        <f>Besoins!E23</f>
        <v>0.1</v>
      </c>
      <c r="D37" t="str">
        <f>Besoins!F23</f>
        <v>kg</v>
      </c>
    </row>
    <row r="38">
      <c r="A38" t="s" s="15">
        <v>119</v>
      </c>
      <c r="B38" t="str" s="12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6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6">
        <f>Besoins!E19</f>
        <v>0.5</v>
      </c>
      <c r="D40" t="str">
        <f>Besoins!F19</f>
        <v>kg</v>
      </c>
    </row>
    <row r="41">
      <c r="A41" t="s" s="15">
        <v>120</v>
      </c>
      <c r="B41" t="str" s="12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6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4">
        <v>121</v>
      </c>
      <c r="B44"/>
      <c r="C44"/>
      <c r="D44"/>
    </row>
    <row r="45">
      <c r="A45"/>
      <c r="B4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4">
        <v>122</v>
      </c>
      <c r="B47"/>
      <c r="C47"/>
      <c r="D47"/>
    </row>
    <row r="48">
      <c r="A48"/>
      <c r="B4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7">
        <v>123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