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<sst xmlns="http://schemas.openxmlformats.org/spreadsheetml/2006/main" count="99" uniqueCount="99">
  <si>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</si>
  <si>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</si>
  <si>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</si>
  <si>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</si>
  <si>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</si>
  <si>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</si>
  <si>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</si>
  <si>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</si>
  <si>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</si>
  <si>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</si>
  <si>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</si>
  <si>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</si>
  <si>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</si>
  <si>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</si>
  <si>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</si>
  <si>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</si>
  <si>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</si>
  <si>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</si>
  <si>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</si>
  <si>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</si>
  <si>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</si>
  <si>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</si>
  <si>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</si>
  <si>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</si>
  <si>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</si>
  <si>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</si>
  <si>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</si>
  <si>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</si>
  <si>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</si>
  <si>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</si>
  <si>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</si>
  <si>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</si>
  <si>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</si>
  <si>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</si>
  <si>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</si>
  <si>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</si>
  <si>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</si>
  <si>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</si>
  <si>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</si>
  <si>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</si>
  <si>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Crumpet (Ferrandi)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</si>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</sst>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0.31</v>
      </c>
      <c r="C3" t="s" s="5">
        <v>3</v>
      </c>
      <c r="D3"/>
      <c r="E3"/>
      <c r="F3"/>
    </row>
    <row r="4">
      <c r="A4" t="s">
        <v>4</v>
      </c>
      <c r="B4" s="6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0.151579</v>
      </c>
      <c r="E7" s="6">
        <f>D7*$B$2</f>
        <v>0.151579</v>
      </c>
      <c r="F7" t="s">
        <v>15</v>
      </c>
      <c r="G7" s="8">
        <f>E7*0.0042999985</f>
        <v>0.000652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 t="s">
        <v>22</v>
      </c>
      <c r="B10" t="s">
        <v>23</v>
      </c>
      <c r="C10" t="s">
        <v>24</v>
      </c>
      <c r="D10" s="4">
        <v>0.004</v>
      </c>
      <c r="E10" s="6">
        <f>D10*$B$2</f>
        <v>0.004</v>
      </c>
      <c r="F10" t="s">
        <v>3</v>
      </c>
      <c r="G10" s="8">
        <f>E10*4.2</f>
        <v>0.0168</v>
      </c>
    </row>
    <row r="11">
      <c r="A11" t="s">
        <v>25</v>
      </c>
      <c r="B11" t="s">
        <v>26</v>
      </c>
      <c r="C11" t="s">
        <v>27</v>
      </c>
      <c r="D11" s="4">
        <v>0.004</v>
      </c>
      <c r="E11" s="6">
        <f>D11*$B$2</f>
        <v>0.004</v>
      </c>
      <c r="F11" t="s">
        <v>3</v>
      </c>
      <c r="G11" s="8">
        <f>E11*0.35</f>
        <v>0.0014</v>
      </c>
    </row>
    <row r="12">
      <c r="A12" t="s">
        <v>28</v>
      </c>
      <c r="B12" t="s">
        <v>29</v>
      </c>
      <c r="C12" t="s">
        <v>30</v>
      </c>
      <c r="D12" s="4">
        <v>0.001579</v>
      </c>
      <c r="E12" s="6">
        <f>D12*$B$2</f>
        <v>0.001579</v>
      </c>
      <c r="F12" t="s">
        <v>3</v>
      </c>
      <c r="G12" s="8">
        <f>E12*5.7998066731</f>
        <v>0.009158</v>
      </c>
    </row>
    <row r="13">
      <c r="A13" t="s">
        <v>31</v>
      </c>
      <c r="B13" t="s">
        <v>32</v>
      </c>
      <c r="C13" t="s">
        <v>30</v>
      </c>
      <c r="D13" s="4">
        <v>0.006</v>
      </c>
      <c r="E13" s="6">
        <f>D13*$B$2</f>
        <v>0.006</v>
      </c>
      <c r="F13" t="s">
        <v>3</v>
      </c>
      <c r="G13" s="8">
        <f>E13*0.82</f>
        <v>0.00492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 t="s">
        <v>44</v>
      </c>
      <c r="D3" t="s" s="11">
        <v>45</v>
      </c>
      <c r="E3" t="s" s="11"/>
      <c r="F3" t="s">
        <v>46</v>
      </c>
    </row>
    <row r="4">
      <c r="A4" t="s">
        <v>40</v>
      </c>
      <c r="B4">
        <v>3</v>
      </c>
      <c r="C4" t="s">
        <v>47</v>
      </c>
      <c r="D4" t="s" s="11">
        <v>48</v>
      </c>
      <c r="E4" t="s" s="11">
        <v>49</v>
      </c>
      <c r="F4" t="s">
        <v>50</v>
      </c>
    </row>
    <row r="5">
      <c r="A5" t="s">
        <v>40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54</v>
      </c>
      <c r="B6">
        <v>1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54</v>
      </c>
      <c r="B7">
        <v>2</v>
      </c>
      <c r="C7" t="s">
        <v>55</v>
      </c>
      <c r="D7" t="s" s="11">
        <v>59</v>
      </c>
      <c r="E7" t="s" s="11"/>
      <c r="F7"/>
    </row>
    <row r="8">
      <c r="A8" t="s">
        <v>54</v>
      </c>
      <c r="B8">
        <v>3</v>
      </c>
      <c r="C8" t="s">
        <v>44</v>
      </c>
      <c r="D8" t="s" s="11">
        <v>60</v>
      </c>
      <c r="E8" t="s" s="11"/>
      <c r="F8"/>
    </row>
    <row r="9">
      <c r="A9" t="s">
        <v>54</v>
      </c>
      <c r="B9">
        <v>4</v>
      </c>
      <c r="C9" t="s">
        <v>55</v>
      </c>
      <c r="D9" t="s" s="11">
        <v>61</v>
      </c>
      <c r="E9" t="s" s="11">
        <v>62</v>
      </c>
      <c r="F9" t="s">
        <v>63</v>
      </c>
    </row>
    <row r="10">
      <c r="A10" t="s">
        <v>64</v>
      </c>
      <c r="B10">
        <v>1</v>
      </c>
      <c r="C10" t="s">
        <v>55</v>
      </c>
      <c r="D10" t="s" s="11">
        <v>65</v>
      </c>
      <c r="E10" t="s" s="11">
        <v>57</v>
      </c>
      <c r="F10" t="s">
        <v>58</v>
      </c>
    </row>
    <row r="11">
      <c r="A11" t="s">
        <v>64</v>
      </c>
      <c r="B11">
        <v>2</v>
      </c>
      <c r="C11" t="s">
        <v>44</v>
      </c>
      <c r="D11" t="s" s="11">
        <v>66</v>
      </c>
      <c r="E11" t="s" s="11"/>
      <c r="F11"/>
    </row>
    <row r="12">
      <c r="A12" t="s">
        <v>64</v>
      </c>
      <c r="B12">
        <v>3</v>
      </c>
      <c r="C12" t="s">
        <v>67</v>
      </c>
      <c r="D12" t="s" s="11">
        <v>68</v>
      </c>
      <c r="E12" t="s" s="11">
        <v>69</v>
      </c>
      <c r="F12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40</v>
      </c>
      <c r="C2" t="s">
        <v>75</v>
      </c>
      <c r="D2" s="6">
        <f>'Besoins'!$B$2*0.31</f>
        <v>0.31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'Besoins'!$B$2*0.3</f>
        <v>0.3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'Besoins'!$B$2*0.06</f>
        <v>0.06</v>
      </c>
      <c r="E4" t="s">
        <v>3</v>
      </c>
    </row>
    <row r="5">
      <c r="A5">
        <v>3</v>
      </c>
      <c r="B5" t="s">
        <v>78</v>
      </c>
      <c r="C5" t="s">
        <v>79</v>
      </c>
      <c r="D5" s="6">
        <f>'Besoins'!$B$2*0.0015789474</f>
        <v>0.001579</v>
      </c>
      <c r="E5" t="s">
        <v>3</v>
      </c>
    </row>
    <row r="6">
      <c r="A6">
        <v>3</v>
      </c>
      <c r="B6" t="s">
        <v>80</v>
      </c>
      <c r="C6" t="s">
        <v>79</v>
      </c>
      <c r="D6" s="6">
        <f>'Besoins'!$B$2*0.0315789474</f>
        <v>0.031579</v>
      </c>
      <c r="E6" t="s">
        <v>15</v>
      </c>
    </row>
    <row r="7">
      <c r="A7">
        <v>3</v>
      </c>
      <c r="B7" t="s">
        <v>81</v>
      </c>
      <c r="C7" t="s">
        <v>79</v>
      </c>
      <c r="D7" s="6">
        <f>'Besoins'!$B$2*0.0268421053</f>
        <v>0.026842</v>
      </c>
      <c r="E7" t="s">
        <v>3</v>
      </c>
    </row>
    <row r="8">
      <c r="A8">
        <v>2</v>
      </c>
      <c r="B8" t="s">
        <v>82</v>
      </c>
      <c r="C8" t="s">
        <v>79</v>
      </c>
      <c r="D8" s="6">
        <f>'Besoins'!$B$2*0.12</f>
        <v>0.12</v>
      </c>
      <c r="E8" t="s">
        <v>15</v>
      </c>
    </row>
    <row r="9">
      <c r="A9">
        <v>2</v>
      </c>
      <c r="B9" t="s">
        <v>83</v>
      </c>
      <c r="C9" t="s">
        <v>79</v>
      </c>
      <c r="D9" s="6">
        <f>'Besoins'!$B$2*0.12</f>
        <v>0.12</v>
      </c>
      <c r="E9" t="s">
        <v>3</v>
      </c>
    </row>
    <row r="10">
      <c r="A10">
        <v>1</v>
      </c>
      <c r="B10" t="s">
        <v>84</v>
      </c>
      <c r="C10" t="s">
        <v>79</v>
      </c>
      <c r="D10" s="6">
        <f>'Besoins'!$B$2*0.006</f>
        <v>0.006</v>
      </c>
      <c r="E10" t="s">
        <v>3</v>
      </c>
    </row>
    <row r="11">
      <c r="A11">
        <v>1</v>
      </c>
      <c r="B11" t="s">
        <v>85</v>
      </c>
      <c r="C11" t="s">
        <v>79</v>
      </c>
      <c r="D11" s="6">
        <f>'Besoins'!$B$2*0.004</f>
        <v>0.004</v>
      </c>
      <c r="E11" t="s">
        <v>3</v>
      </c>
    </row>
    <row r="12">
      <c r="A12">
        <v>1</v>
      </c>
      <c r="B12" t="s">
        <v>86</v>
      </c>
      <c r="C12" t="s">
        <v>79</v>
      </c>
      <c r="D12" s="6">
        <f>'Besoins'!$B$2*0.004</f>
        <v>0.004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2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88</v>
      </c>
      <c r="B4"/>
      <c r="C4"/>
      <c r="D4"/>
    </row>
    <row r="5">
      <c r="A5" t="s" s="14">
        <v>89</v>
      </c>
      <c r="B5" t="str" s="11">
        <f>"[MÉLANGER] "&amp;Procedure!D2</f>
        <v>[MÉLANGER] Mélangez le levain (300g), le sucre (6g), le sel (4g) au fouet.</v>
      </c>
      <c r="C5"/>
      <c r="D5"/>
    </row>
    <row r="6">
      <c r="A6"/>
      <c r="B6" t="s">
        <v>90</v>
      </c>
      <c r="C6" s="6">
        <f>'Besoins'!$B$2*0.3</f>
        <v>0.3</v>
      </c>
      <c r="D6" t="s">
        <v>3</v>
      </c>
    </row>
    <row r="7">
      <c r="A7"/>
      <c r="B7" t="str">
        <f>Besoins!B13</f>
        <v>Sucre blanc cristal sac 25 kg</v>
      </c>
      <c r="C7" s="6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6">
        <f>Besoins!E11</f>
        <v>0.004</v>
      </c>
      <c r="D8" t="str">
        <f>Besoins!F11</f>
        <v>kg</v>
      </c>
    </row>
    <row r="9">
      <c r="A9" t="s" s="14">
        <v>91</v>
      </c>
      <c r="B9" t="str" s="11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6">
        <f>Besoins!E10</f>
        <v>0.004</v>
      </c>
      <c r="D10" t="str">
        <f>Besoins!F10</f>
        <v>kg</v>
      </c>
    </row>
    <row r="11">
      <c r="A11" t="s" s="14">
        <v>92</v>
      </c>
      <c r="B11" t="str" s="11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4">
        <v>93</v>
      </c>
      <c r="B13" t="str" s="11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3">
        <v>94</v>
      </c>
      <c r="B15"/>
      <c r="C15"/>
      <c r="D15"/>
    </row>
    <row r="16">
      <c r="A16" t="s" s="14">
        <v>89</v>
      </c>
      <c r="B16" t="str" s="11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95</v>
      </c>
      <c r="C17" s="6">
        <f>'Besoins'!$B$2*0.12</f>
        <v>0.12</v>
      </c>
      <c r="D17" t="s">
        <v>15</v>
      </c>
    </row>
    <row r="18">
      <c r="A18"/>
      <c r="B18" t="str" s="15">
        <f>"ℹ "&amp;Procedure!E6</f>
        <v>ℹ</v>
      </c>
      <c r="C18"/>
      <c r="D18"/>
    </row>
    <row r="19">
      <c r="A19" t="s" s="14">
        <v>91</v>
      </c>
      <c r="B19" t="str" s="11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96</v>
      </c>
      <c r="C20" s="6">
        <f>'Besoins'!$B$2*0.06</f>
        <v>0.06</v>
      </c>
      <c r="D20" t="s">
        <v>3</v>
      </c>
    </row>
    <row r="21">
      <c r="A21" t="s" s="14">
        <v>92</v>
      </c>
      <c r="B21" t="str" s="11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6">
        <f>Besoins!E9</f>
        <v>0.12</v>
      </c>
      <c r="D22" t="str">
        <f>Besoins!F9</f>
        <v>kg</v>
      </c>
    </row>
    <row r="23">
      <c r="A23" t="s" s="14">
        <v>93</v>
      </c>
      <c r="B23" t="str" s="11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5">
        <f>"ℹ "&amp;Procedure!E9</f>
        <v>ℹ</v>
      </c>
      <c r="C24"/>
      <c r="D24"/>
    </row>
    <row r="25">
      <c r="A25"/>
      <c r="B25"/>
      <c r="C25"/>
      <c r="D25"/>
    </row>
    <row r="26">
      <c r="A26" t="s" s="13">
        <v>97</v>
      </c>
      <c r="B26"/>
      <c r="C26"/>
      <c r="D26"/>
    </row>
    <row r="27">
      <c r="A27" t="s" s="14">
        <v>89</v>
      </c>
      <c r="B27" t="str" s="11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6">
        <f>Besoins!E12</f>
        <v>0.001579</v>
      </c>
      <c r="D28" t="str">
        <f>Besoins!F12</f>
        <v>kg</v>
      </c>
    </row>
    <row r="29">
      <c r="A29"/>
      <c r="B29" t="s">
        <v>95</v>
      </c>
      <c r="C29" s="6">
        <f>'Besoins'!$B$2*0.0315789474</f>
        <v>0.031579</v>
      </c>
      <c r="D29" t="s">
        <v>15</v>
      </c>
    </row>
    <row r="30">
      <c r="A30"/>
      <c r="B30" t="str" s="15">
        <f>"ℹ "&amp;Procedure!E10</f>
        <v>ℹ</v>
      </c>
      <c r="C30"/>
      <c r="D30"/>
    </row>
    <row r="31">
      <c r="A31" t="s" s="14">
        <v>91</v>
      </c>
      <c r="B31" t="str" s="11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6">
        <f>Besoins!E8</f>
        <v>0.026842</v>
      </c>
      <c r="D32" t="str">
        <f>Besoins!F8</f>
        <v>kg</v>
      </c>
    </row>
    <row r="33">
      <c r="A33" t="s" s="14">
        <v>92</v>
      </c>
      <c r="B33" t="str" s="11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98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