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<sst xmlns="http://schemas.openxmlformats.org/spreadsheetml/2006/main" count="105" uniqueCount="105">
  <si>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</si>
  <si>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</si>
  <si>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</si>
  <si>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</si>
  <si>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</si>
  <si>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</si>
  <si>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</si>
  <si>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</si>
  <si>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</si>
  <si>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</si>
  <si>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</si>
  <si>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</si>
  <si>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</si>
  <si>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</si>
  <si>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</si>
  <si>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</si>
  <si>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</si>
  <si>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</si>
  <si>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</si>
  <si>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</si>
  <si>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</si>
  <si>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</si>
  <si>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</si>
  <si>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</si>
  <si>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</si>
  <si>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</si>
  <si>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</si>
  <si>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</si>
  <si>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</si>
  <si>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</si>
  <si>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</si>
  <si>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</si>
  <si>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</si>
  <si>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</si>
  <si>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</si>
  <si>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</si>
  <si>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</si>
  <si>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</si>
  <si>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</si>
  <si>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</si>
  <si>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</si>
  <si>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</si>
  <si>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</si>
  <si>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</si>
  <si>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</si>
  <si>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</si>
  <si>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</si>
  <si>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</si>
  <si>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</si>
  <si>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</si>
  <si>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</si>
  <si>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</si>
  <si>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</si>
  <si>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</si>
  <si>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</si>
  <si>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aux pommes a l'alsacienne (PDR)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</si>
  <si>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</si>
  <si>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</si>
  <si>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</si>
  <si>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</si>
  <si>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</si>
  <si>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</si>
  <si>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</si>
  <si>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</si>
  <si>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</si>
  <si>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</si>
  <si>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</si>
  <si>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</si>
  <si>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</si>
  <si>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</si>
  <si>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</si>
  <si>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</si>
  <si>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</si>
  <si>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</si>
  <si>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</si>
  <si>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</si>
  <si>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</si>
  <si>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</si>
  <si>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</si>
  <si>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</si>
  <si>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</si>
  <si>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</si>
  <si>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</si>
  <si>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</si>
  <si>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</si>
  <si>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</si>
  <si>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</si>
  <si>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</si>
  <si>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</si>
  <si>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</si>
  <si>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</si>
  <si>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 (conv.)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</si>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</sst>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E7*0.5902684211</f>
        <v>0.147567</v>
      </c>
    </row>
    <row r="8">
      <c r="A8" t="s" s="8">
        <v>15</v>
      </c>
      <c r="B8" t="s">
        <v>16</v>
      </c>
      <c r="C8" t="s">
        <v>17</v>
      </c>
      <c r="D8" s="4">
        <v>0.15346</v>
      </c>
      <c r="E8" s="6">
        <f>D8*$B$2</f>
        <v>0.15346</v>
      </c>
      <c r="F8" t="s">
        <v>18</v>
      </c>
      <c r="G8" s="9">
        <f>E8*3.951395402</f>
        <v>0.606381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E9*3.6741428571</f>
        <v>0.073483</v>
      </c>
    </row>
    <row r="10">
      <c r="A10" t="s" s="8">
        <v>23</v>
      </c>
      <c r="B10" t="s">
        <v>24</v>
      </c>
      <c r="C10" t="s">
        <v>25</v>
      </c>
      <c r="D10" s="4">
        <v>2.646147</v>
      </c>
      <c r="E10" s="6">
        <f>D10*$B$2</f>
        <v>2.646147</v>
      </c>
      <c r="F10" t="s">
        <v>3</v>
      </c>
      <c r="G10" s="9">
        <f>E10*0.2699999609</f>
        <v>0.71446</v>
      </c>
    </row>
    <row r="11">
      <c r="A11" t="s" s="8">
        <v>26</v>
      </c>
      <c r="B11" t="s">
        <v>27</v>
      </c>
      <c r="C11" t="s">
        <v>28</v>
      </c>
      <c r="D11" s="4">
        <v>0.061384</v>
      </c>
      <c r="E11" s="6">
        <f>D11*$B$2</f>
        <v>0.061384</v>
      </c>
      <c r="F11" t="s">
        <v>22</v>
      </c>
      <c r="G11" s="9">
        <f>E11*0.0029999965</f>
        <v>0.000184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18</v>
      </c>
      <c r="G12" s="9">
        <f>E12*10.5</f>
        <v>0.0315</v>
      </c>
    </row>
    <row r="13">
      <c r="A13" t="s">
        <v>32</v>
      </c>
      <c r="B13" t="s">
        <v>33</v>
      </c>
      <c r="C13" t="s">
        <v>34</v>
      </c>
      <c r="D13" s="4">
        <v>0.30692</v>
      </c>
      <c r="E13" s="6">
        <f>D13*$B$2</f>
        <v>0.30692</v>
      </c>
      <c r="F13" t="s">
        <v>18</v>
      </c>
      <c r="G13" s="9">
        <f>E13*0.5599993484</f>
        <v>0.171875</v>
      </c>
    </row>
    <row r="14">
      <c r="A14" t="s" s="8">
        <v>35</v>
      </c>
      <c r="B14" t="s">
        <v>36</v>
      </c>
      <c r="C14" t="s">
        <v>25</v>
      </c>
      <c r="D14" s="4">
        <v>0.25</v>
      </c>
      <c r="E14" s="6">
        <f>D14*$B$2</f>
        <v>0.25</v>
      </c>
      <c r="F14" t="s">
        <v>22</v>
      </c>
      <c r="G14" s="9">
        <f>E14*0.5999</f>
        <v>0.149975</v>
      </c>
    </row>
    <row r="15">
      <c r="A15" t="s">
        <v>37</v>
      </c>
      <c r="B15" t="s">
        <v>38</v>
      </c>
      <c r="C15" t="s">
        <v>39</v>
      </c>
      <c r="D15" s="4">
        <v>0.6</v>
      </c>
      <c r="E15" s="6">
        <f>D15*$B$2</f>
        <v>0.6</v>
      </c>
      <c r="F15" t="s">
        <v>18</v>
      </c>
      <c r="G15" s="9">
        <f>E15*1.3</f>
        <v>0.78</v>
      </c>
    </row>
    <row r="16">
      <c r="A16" t="s">
        <v>40</v>
      </c>
      <c r="B16" t="s">
        <v>41</v>
      </c>
      <c r="C16" t="s">
        <v>42</v>
      </c>
      <c r="D16" s="4">
        <v>0.003683</v>
      </c>
      <c r="E16" s="6">
        <f>D16*$B$2</f>
        <v>0.003683</v>
      </c>
      <c r="F16" t="s">
        <v>18</v>
      </c>
      <c r="G16" s="9">
        <f>E16*0.350003394</f>
        <v>0.001289</v>
      </c>
    </row>
    <row r="17">
      <c r="A17" t="s">
        <v>43</v>
      </c>
      <c r="B17" t="s">
        <v>44</v>
      </c>
      <c r="C17" t="s">
        <v>45</v>
      </c>
      <c r="D17" s="4">
        <v>0.05</v>
      </c>
      <c r="E17" s="6">
        <f>D17*$B$2</f>
        <v>0.05</v>
      </c>
      <c r="F17" t="s">
        <v>18</v>
      </c>
      <c r="G17" s="9">
        <f>E17*0.82</f>
        <v>0.041</v>
      </c>
    </row>
    <row r="18">
      <c r="A18" t="s">
        <v>46</v>
      </c>
      <c r="B18" t="s">
        <v>47</v>
      </c>
      <c r="C18" t="s">
        <v>45</v>
      </c>
      <c r="D18" s="4">
        <v>0.03</v>
      </c>
      <c r="E18" s="6">
        <f>D18*$B$2</f>
        <v>0.03</v>
      </c>
      <c r="F18" t="s">
        <v>18</v>
      </c>
      <c r="G18" s="9">
        <f>E18*1.05</f>
        <v>0.0315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/>
      <c r="D4" t="s" s="12">
        <v>60</v>
      </c>
      <c r="E4" t="s" s="12"/>
      <c r="F4"/>
    </row>
    <row r="5">
      <c r="A5" t="s">
        <v>55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55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65</v>
      </c>
      <c r="B7">
        <v>1</v>
      </c>
      <c r="C7" t="s">
        <v>66</v>
      </c>
      <c r="D7" t="s" s="12">
        <v>67</v>
      </c>
      <c r="E7" t="s" s="12"/>
      <c r="F7"/>
    </row>
    <row r="8">
      <c r="A8" t="s">
        <v>65</v>
      </c>
      <c r="B8">
        <v>2</v>
      </c>
      <c r="C8" t="s">
        <v>68</v>
      </c>
      <c r="D8" t="s" s="12">
        <v>69</v>
      </c>
      <c r="E8" t="s" s="12"/>
      <c r="F8"/>
    </row>
    <row r="9">
      <c r="A9" t="s">
        <v>65</v>
      </c>
      <c r="B9">
        <v>3</v>
      </c>
      <c r="C9" t="s">
        <v>61</v>
      </c>
      <c r="D9" t="s" s="12">
        <v>70</v>
      </c>
      <c r="E9" t="s" s="12"/>
      <c r="F9"/>
    </row>
    <row r="10">
      <c r="A10" t="s">
        <v>65</v>
      </c>
      <c r="B10">
        <v>4</v>
      </c>
      <c r="C10" t="s">
        <v>71</v>
      </c>
      <c r="D10" t="s" s="12">
        <v>72</v>
      </c>
      <c r="E10" t="s" s="12"/>
      <c r="F10"/>
    </row>
    <row r="11">
      <c r="A11" t="s">
        <v>65</v>
      </c>
      <c r="B11">
        <v>5</v>
      </c>
      <c r="C11" t="s">
        <v>73</v>
      </c>
      <c r="D11" t="s" s="12">
        <v>74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55</v>
      </c>
      <c r="C2" t="s">
        <v>79</v>
      </c>
      <c r="D2" s="6">
        <f>'Besoins'!$B$2*10</f>
        <v>10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'Besoins'!$B$2*0.55</f>
        <v>0.55</v>
      </c>
      <c r="E3" t="s">
        <v>18</v>
      </c>
    </row>
    <row r="4">
      <c r="A4">
        <v>2</v>
      </c>
      <c r="B4" t="s">
        <v>81</v>
      </c>
      <c r="C4" t="s">
        <v>82</v>
      </c>
      <c r="D4" s="6">
        <f>'Besoins'!$B$2*0.3069196429</f>
        <v>0.30692</v>
      </c>
      <c r="E4" t="s">
        <v>18</v>
      </c>
    </row>
    <row r="5">
      <c r="A5">
        <v>2</v>
      </c>
      <c r="B5" t="s">
        <v>83</v>
      </c>
      <c r="C5" t="s">
        <v>82</v>
      </c>
      <c r="D5" s="6">
        <f>'Besoins'!$B$2*0.1534598214</f>
        <v>0.15346</v>
      </c>
      <c r="E5" t="s">
        <v>18</v>
      </c>
    </row>
    <row r="6">
      <c r="A6">
        <v>2</v>
      </c>
      <c r="B6" t="s">
        <v>84</v>
      </c>
      <c r="C6" t="s">
        <v>82</v>
      </c>
      <c r="D6" s="6">
        <f>'Besoins'!$B$2*0.0036830357</f>
        <v>0.003683</v>
      </c>
      <c r="E6" t="s">
        <v>18</v>
      </c>
    </row>
    <row r="7">
      <c r="A7">
        <v>2</v>
      </c>
      <c r="B7" t="s">
        <v>85</v>
      </c>
      <c r="C7" t="s">
        <v>82</v>
      </c>
      <c r="D7" s="6">
        <f>'Besoins'!$B$2*0.0613839286</f>
        <v>0.061384</v>
      </c>
      <c r="E7" t="s">
        <v>22</v>
      </c>
    </row>
    <row r="8">
      <c r="A8">
        <v>2</v>
      </c>
      <c r="B8" t="s">
        <v>86</v>
      </c>
      <c r="C8" t="s">
        <v>87</v>
      </c>
      <c r="D8" s="6">
        <f>'Besoins'!$B$2*0.0245535714</f>
        <v>0.024554</v>
      </c>
      <c r="E8" t="s">
        <v>18</v>
      </c>
    </row>
    <row r="9">
      <c r="A9">
        <v>1</v>
      </c>
      <c r="B9" t="s">
        <v>88</v>
      </c>
      <c r="C9" t="s">
        <v>82</v>
      </c>
      <c r="D9" s="6">
        <f>'Besoins'!$B$2*0.6</f>
        <v>0.6</v>
      </c>
      <c r="E9" t="s">
        <v>18</v>
      </c>
    </row>
    <row r="10">
      <c r="A10">
        <v>1</v>
      </c>
      <c r="B10" t="s">
        <v>89</v>
      </c>
      <c r="C10" t="s">
        <v>82</v>
      </c>
      <c r="D10" s="6">
        <f>'Besoins'!$B$2*0.02</f>
        <v>0.02</v>
      </c>
      <c r="E10" t="s">
        <v>22</v>
      </c>
    </row>
    <row r="11">
      <c r="A11">
        <v>1</v>
      </c>
      <c r="B11" t="s">
        <v>90</v>
      </c>
      <c r="C11" t="s">
        <v>82</v>
      </c>
      <c r="D11" s="6">
        <f>'Besoins'!$B$2*0.25</f>
        <v>0.25</v>
      </c>
      <c r="E11" t="s">
        <v>22</v>
      </c>
    </row>
    <row r="12">
      <c r="A12">
        <v>1</v>
      </c>
      <c r="B12" t="s">
        <v>91</v>
      </c>
      <c r="C12" t="s">
        <v>87</v>
      </c>
      <c r="D12" s="6">
        <f>'Besoins'!$B$2*2</f>
        <v>2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'Besoins'!$B$2*0.05</f>
        <v>0.05</v>
      </c>
      <c r="E13" t="s">
        <v>18</v>
      </c>
    </row>
    <row r="14">
      <c r="A14">
        <v>1</v>
      </c>
      <c r="B14" t="s">
        <v>93</v>
      </c>
      <c r="C14" t="s">
        <v>82</v>
      </c>
      <c r="D14" s="6">
        <f>'Besoins'!$B$2*0.25</f>
        <v>0.25</v>
      </c>
      <c r="E14" t="s">
        <v>3</v>
      </c>
    </row>
    <row r="15">
      <c r="A15">
        <v>1</v>
      </c>
      <c r="B15" t="s">
        <v>94</v>
      </c>
      <c r="C15" t="s">
        <v>82</v>
      </c>
      <c r="D15" s="6">
        <f>'Besoins'!$B$2*0.03</f>
        <v>0.03</v>
      </c>
      <c r="E15" t="s">
        <v>18</v>
      </c>
    </row>
    <row r="16">
      <c r="A16">
        <v>1</v>
      </c>
      <c r="B16" t="s">
        <v>95</v>
      </c>
      <c r="C16" t="s">
        <v>82</v>
      </c>
      <c r="D16" s="6">
        <f>'Besoins'!$B$2*0.003</f>
        <v>0.003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"[FONCER] "&amp;Procedure!D2</f>
        <v>[FONCER] Fonces le fond. Pate brisee sucree.</v>
      </c>
      <c r="C5"/>
      <c r="D5"/>
    </row>
    <row r="6">
      <c r="A6" t="s" s="15">
        <v>99</v>
      </c>
      <c r="B6" t="str" s="12">
        <f>"[DISPOSER] "&amp;Procedure!D3</f>
        <v>[DISPOSER] Disposer les quartiers de pommes citronnes. Sur le fond cru.</v>
      </c>
      <c r="C6"/>
      <c r="D6"/>
    </row>
    <row r="7">
      <c r="A7" t="s" s="15">
        <v>100</v>
      </c>
      <c r="B7" t="str" s="12">
        <f>Procedure!D4</f>
        <v>Mise en cuisson partielle. Decercler.</v>
      </c>
      <c r="C7"/>
      <c r="D7"/>
    </row>
    <row r="8">
      <c r="A8" t="s" s="15">
        <v>101</v>
      </c>
      <c r="B8" t="str" s="12">
        <f>"[INCORPORER] "&amp;Procedure!D5</f>
        <v>[INCORPORER] Ajouter l'appareil a crème prise. En cours de cuisson, poursuivre.</v>
      </c>
      <c r="C8"/>
      <c r="D8"/>
    </row>
    <row r="9">
      <c r="A9" t="s" s="15">
        <v>102</v>
      </c>
      <c r="B9" t="str" s="12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4">
        <v>103</v>
      </c>
      <c r="B11"/>
      <c r="C11"/>
      <c r="D11"/>
    </row>
    <row r="12">
      <c r="A12" t="s" s="15">
        <v>98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99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100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101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102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104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