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<sst xmlns="http://schemas.openxmlformats.org/spreadsheetml/2006/main" count="125" uniqueCount="125">
  <si>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</si>
  <si>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</si>
  <si>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</si>
  <si>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</si>
  <si>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</si>
  <si>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</si>
  <si>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</si>
  <si>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</si>
  <si>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</si>
  <si>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</si>
  <si>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</si>
  <si>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</si>
  <si>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</si>
  <si>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</si>
  <si>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</si>
  <si>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</si>
  <si>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</si>
  <si>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</si>
  <si>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</si>
  <si>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</si>
  <si>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</si>
  <si>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</si>
  <si>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</si>
  <si>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</si>
  <si>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</si>
  <si>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</si>
  <si>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</si>
  <si>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</si>
  <si>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</si>
  <si>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</si>
  <si>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</si>
  <si>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</si>
  <si>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</si>
  <si>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</si>
  <si>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</si>
  <si>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</si>
  <si>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</si>
  <si>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</si>
  <si>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</si>
  <si>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</si>
  <si>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</si>
  <si>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</si>
  <si>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</si>
  <si>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</si>
  <si>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</si>
  <si>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</si>
  <si>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</si>
  <si>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</si>
  <si>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</si>
  <si>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</si>
  <si>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</si>
  <si>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</si>
  <si>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</si>
  <si>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</si>
  <si>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</si>
  <si>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</si>
  <si>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</si>
  <si>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</si>
  <si>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</si>
  <si>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</si>
  <si>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 blanc (BPI cuisine)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</si>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</sst>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3</v>
      </c>
      <c r="G8" s="9">
        <f>E8*2.8</f>
        <v>0.084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0.0003</v>
      </c>
      <c r="E10" s="6">
        <f>D10*$B$2</f>
        <v>0.0003</v>
      </c>
      <c r="F10" t="s">
        <v>15</v>
      </c>
      <c r="G10" s="9">
        <f>E10*13.2</f>
        <v>0.00396</v>
      </c>
    </row>
    <row r="11">
      <c r="A11" t="s">
        <v>26</v>
      </c>
      <c r="B11" t="s">
        <v>27</v>
      </c>
      <c r="C11" t="s">
        <v>28</v>
      </c>
      <c r="D11" s="4">
        <v>0.0003</v>
      </c>
      <c r="E11" s="6">
        <f>D11*$B$2</f>
        <v>0.0003</v>
      </c>
      <c r="F11" t="s">
        <v>15</v>
      </c>
      <c r="G11" s="9">
        <f>E11*14</f>
        <v>0.0042</v>
      </c>
    </row>
    <row r="12">
      <c r="A12" t="s">
        <v>29</v>
      </c>
      <c r="B12" t="s">
        <v>30</v>
      </c>
      <c r="C12" t="s">
        <v>31</v>
      </c>
      <c r="D12" s="4">
        <v>0.012</v>
      </c>
      <c r="E12" s="6">
        <f>D12*$B$2</f>
        <v>0.012</v>
      </c>
      <c r="F12" t="s">
        <v>15</v>
      </c>
      <c r="G12" s="9">
        <f>E12*5.2</f>
        <v>0.0624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3</v>
      </c>
      <c r="G13" s="9">
        <f>E13*2.85</f>
        <v>0.57</v>
      </c>
    </row>
    <row r="14">
      <c r="A14" t="s">
        <v>35</v>
      </c>
      <c r="B14" t="s">
        <v>36</v>
      </c>
      <c r="C14" t="s">
        <v>37</v>
      </c>
      <c r="D14" s="4">
        <v>0.015</v>
      </c>
      <c r="E14" s="6">
        <f>D14*$B$2</f>
        <v>0.015</v>
      </c>
      <c r="F14" t="s">
        <v>38</v>
      </c>
      <c r="G14" s="9">
        <f>E14*1.8</f>
        <v>0.027</v>
      </c>
    </row>
    <row r="15">
      <c r="A15" t="s" s="8">
        <v>39</v>
      </c>
      <c r="B15" t="s">
        <v>40</v>
      </c>
      <c r="C15" t="s">
        <v>37</v>
      </c>
      <c r="D15" s="4">
        <v>0.04</v>
      </c>
      <c r="E15" s="6">
        <f>D15*$B$2</f>
        <v>0.04</v>
      </c>
      <c r="F15" t="s">
        <v>22</v>
      </c>
      <c r="G15" s="9">
        <f>E15*0</f>
        <v>0</v>
      </c>
    </row>
    <row r="16">
      <c r="A16" t="s">
        <v>41</v>
      </c>
      <c r="B16" t="s">
        <v>42</v>
      </c>
      <c r="C16" t="s">
        <v>37</v>
      </c>
      <c r="D16" s="4">
        <v>0.009</v>
      </c>
      <c r="E16" s="6">
        <f>D16*$B$2</f>
        <v>0.009</v>
      </c>
      <c r="F16" t="s">
        <v>15</v>
      </c>
      <c r="G16" s="9">
        <f>E16*1.3</f>
        <v>0.0117</v>
      </c>
    </row>
    <row r="17">
      <c r="A17" t="s">
        <v>43</v>
      </c>
      <c r="B17" t="s">
        <v>44</v>
      </c>
      <c r="C17" t="s">
        <v>37</v>
      </c>
      <c r="D17" s="4">
        <v>0.024</v>
      </c>
      <c r="E17" s="6">
        <f>D17*$B$2</f>
        <v>0.024</v>
      </c>
      <c r="F17" t="s">
        <v>15</v>
      </c>
      <c r="G17" s="9">
        <f>E17*0.4</f>
        <v>0.0096</v>
      </c>
    </row>
    <row r="18">
      <c r="A18" t="s" s="8">
        <v>45</v>
      </c>
      <c r="B18" t="s">
        <v>46</v>
      </c>
      <c r="C18" t="s">
        <v>37</v>
      </c>
      <c r="D18" s="4">
        <v>0.0003</v>
      </c>
      <c r="E18" s="6">
        <f>D18*$B$2</f>
        <v>0.0003</v>
      </c>
      <c r="F18" t="s">
        <v>15</v>
      </c>
      <c r="G18" s="9">
        <f>E18*1</f>
        <v>0.0003</v>
      </c>
    </row>
    <row r="19">
      <c r="A19" t="s" s="8">
        <v>47</v>
      </c>
      <c r="B19" t="s">
        <v>48</v>
      </c>
      <c r="C19" t="s">
        <v>49</v>
      </c>
      <c r="D19" s="4">
        <v>0.18</v>
      </c>
      <c r="E19" s="6">
        <f>D19*$B$2</f>
        <v>0.18</v>
      </c>
      <c r="F19" t="s">
        <v>15</v>
      </c>
      <c r="G19" s="9">
        <f>E19*1.5</f>
        <v>0.27</v>
      </c>
    </row>
    <row r="20">
      <c r="A20" t="s">
        <v>50</v>
      </c>
      <c r="B20" t="s">
        <v>51</v>
      </c>
      <c r="C20" t="s">
        <v>52</v>
      </c>
      <c r="D20" s="4">
        <v>0.0003</v>
      </c>
      <c r="E20" s="6">
        <f>D20*$B$2</f>
        <v>0.0003</v>
      </c>
      <c r="F20" t="s">
        <v>15</v>
      </c>
      <c r="G20" s="9">
        <f>E20*0.35</f>
        <v>0.000105</v>
      </c>
    </row>
    <row r="21">
      <c r="A21"/>
      <c r="B21"/>
      <c r="C21"/>
      <c r="D21"/>
      <c r="E21"/>
      <c r="F21" t="s" s="10">
        <v>53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s" s="12">
        <v>62</v>
      </c>
      <c r="E2" t="s" s="12"/>
      <c r="F2"/>
    </row>
    <row r="3">
      <c r="A3" t="s">
        <v>60</v>
      </c>
      <c r="B3">
        <v>2</v>
      </c>
      <c r="C3" t="s">
        <v>63</v>
      </c>
      <c r="D3" t="s" s="12">
        <v>64</v>
      </c>
      <c r="E3" t="s" s="12"/>
      <c r="F3"/>
    </row>
    <row r="4">
      <c r="A4" t="s">
        <v>60</v>
      </c>
      <c r="B4">
        <v>3</v>
      </c>
      <c r="C4" t="s">
        <v>65</v>
      </c>
      <c r="D4" t="s" s="12">
        <v>66</v>
      </c>
      <c r="E4" t="s" s="12"/>
      <c r="F4"/>
    </row>
    <row r="5">
      <c r="A5" t="s">
        <v>67</v>
      </c>
      <c r="B5">
        <v>1</v>
      </c>
      <c r="C5" t="s">
        <v>68</v>
      </c>
      <c r="D5" t="s" s="12">
        <v>69</v>
      </c>
      <c r="E5" t="s" s="12">
        <v>70</v>
      </c>
      <c r="F5"/>
    </row>
    <row r="6">
      <c r="A6" t="s">
        <v>67</v>
      </c>
      <c r="B6">
        <v>2</v>
      </c>
      <c r="C6" t="s">
        <v>71</v>
      </c>
      <c r="D6" t="s" s="12">
        <v>72</v>
      </c>
      <c r="E6" t="s" s="12">
        <v>73</v>
      </c>
      <c r="F6"/>
    </row>
    <row r="7">
      <c r="A7" t="s">
        <v>67</v>
      </c>
      <c r="B7">
        <v>3</v>
      </c>
      <c r="C7" t="s">
        <v>74</v>
      </c>
      <c r="D7" t="s" s="12">
        <v>75</v>
      </c>
      <c r="E7" t="s" s="12">
        <v>76</v>
      </c>
      <c r="F7"/>
    </row>
    <row r="8">
      <c r="A8" t="s">
        <v>67</v>
      </c>
      <c r="B8">
        <v>4</v>
      </c>
      <c r="C8" t="s">
        <v>77</v>
      </c>
      <c r="D8" t="s" s="12">
        <v>78</v>
      </c>
      <c r="E8" t="s" s="12">
        <v>79</v>
      </c>
      <c r="F8"/>
    </row>
    <row r="9">
      <c r="A9" t="s">
        <v>67</v>
      </c>
      <c r="B9">
        <v>5</v>
      </c>
      <c r="C9" t="s">
        <v>80</v>
      </c>
      <c r="D9" t="s" s="12">
        <v>81</v>
      </c>
      <c r="E9" t="s" s="12">
        <v>82</v>
      </c>
      <c r="F9"/>
    </row>
    <row r="10">
      <c r="A10" t="s">
        <v>67</v>
      </c>
      <c r="B10">
        <v>6</v>
      </c>
      <c r="C10" t="s">
        <v>83</v>
      </c>
      <c r="D10" t="s" s="12">
        <v>84</v>
      </c>
      <c r="E10" t="s" s="12">
        <v>85</v>
      </c>
      <c r="F10" t="s">
        <v>86</v>
      </c>
    </row>
    <row r="11">
      <c r="A11" t="s">
        <v>67</v>
      </c>
      <c r="B11">
        <v>7</v>
      </c>
      <c r="C11" t="s">
        <v>87</v>
      </c>
      <c r="D11" t="s" s="12">
        <v>88</v>
      </c>
      <c r="E11" t="s" s="12"/>
      <c r="F11"/>
    </row>
    <row r="12">
      <c r="A12" t="s">
        <v>67</v>
      </c>
      <c r="B12">
        <v>8</v>
      </c>
      <c r="C12" t="s">
        <v>89</v>
      </c>
      <c r="D12" t="s" s="12">
        <v>90</v>
      </c>
      <c r="E12" t="s" s="12">
        <v>91</v>
      </c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60</v>
      </c>
      <c r="C2" t="s">
        <v>96</v>
      </c>
      <c r="D2" s="6">
        <f>'Besoins'!$B$2*1</f>
        <v>1</v>
      </c>
      <c r="E2" t="s">
        <v>3</v>
      </c>
    </row>
    <row r="3">
      <c r="A3">
        <v>1</v>
      </c>
      <c r="B3" t="s">
        <v>97</v>
      </c>
      <c r="C3" t="s">
        <v>96</v>
      </c>
      <c r="D3" s="6">
        <f>'Besoins'!$B$2*0.3</f>
        <v>0.3</v>
      </c>
      <c r="E3" t="s">
        <v>3</v>
      </c>
    </row>
    <row r="4">
      <c r="A4">
        <v>2</v>
      </c>
      <c r="B4" t="s">
        <v>98</v>
      </c>
      <c r="C4" t="s">
        <v>99</v>
      </c>
      <c r="D4" s="6">
        <f>'Besoins'!$B$2*0.18</f>
        <v>0.18</v>
      </c>
      <c r="E4" t="s">
        <v>15</v>
      </c>
    </row>
    <row r="5">
      <c r="A5">
        <v>2</v>
      </c>
      <c r="B5" t="s">
        <v>100</v>
      </c>
      <c r="C5" t="s">
        <v>99</v>
      </c>
      <c r="D5" s="6">
        <f>'Besoins'!$B$2*0.012</f>
        <v>0.012</v>
      </c>
      <c r="E5" t="s">
        <v>15</v>
      </c>
    </row>
    <row r="6">
      <c r="A6">
        <v>2</v>
      </c>
      <c r="B6" t="s">
        <v>101</v>
      </c>
      <c r="C6" t="s">
        <v>99</v>
      </c>
      <c r="D6" s="6">
        <f>'Besoins'!$B$2*0.009</f>
        <v>0.009</v>
      </c>
      <c r="E6" t="s">
        <v>15</v>
      </c>
    </row>
    <row r="7">
      <c r="A7">
        <v>2</v>
      </c>
      <c r="B7" t="s">
        <v>102</v>
      </c>
      <c r="C7" t="s">
        <v>99</v>
      </c>
      <c r="D7" s="6">
        <f>'Besoins'!$B$2*0.024</f>
        <v>0.024</v>
      </c>
      <c r="E7" t="s">
        <v>15</v>
      </c>
    </row>
    <row r="8">
      <c r="A8">
        <v>2</v>
      </c>
      <c r="B8" t="s">
        <v>103</v>
      </c>
      <c r="C8" t="s">
        <v>99</v>
      </c>
      <c r="D8" s="6">
        <f>'Besoins'!$B$2*0.015</f>
        <v>0.015</v>
      </c>
      <c r="E8" t="s">
        <v>15</v>
      </c>
    </row>
    <row r="9">
      <c r="A9">
        <v>2</v>
      </c>
      <c r="B9" t="s">
        <v>104</v>
      </c>
      <c r="C9" t="s">
        <v>99</v>
      </c>
      <c r="D9" s="6">
        <f>'Besoins'!$B$2*0.0003</f>
        <v>0.0003</v>
      </c>
      <c r="E9" t="s">
        <v>15</v>
      </c>
    </row>
    <row r="10">
      <c r="A10">
        <v>2</v>
      </c>
      <c r="B10" t="s">
        <v>105</v>
      </c>
      <c r="C10" t="s">
        <v>99</v>
      </c>
      <c r="D10" s="6">
        <f>'Besoins'!$B$2*0.0003</f>
        <v>0.0003</v>
      </c>
      <c r="E10" t="s">
        <v>15</v>
      </c>
    </row>
    <row r="11">
      <c r="A11">
        <v>2</v>
      </c>
      <c r="B11" t="s">
        <v>106</v>
      </c>
      <c r="C11" t="s">
        <v>99</v>
      </c>
      <c r="D11" s="6">
        <f>'Besoins'!$B$2*0.03</f>
        <v>0.03</v>
      </c>
      <c r="E11" t="s">
        <v>3</v>
      </c>
    </row>
    <row r="12">
      <c r="A12">
        <v>2</v>
      </c>
      <c r="B12" t="s">
        <v>107</v>
      </c>
      <c r="C12" t="s">
        <v>99</v>
      </c>
      <c r="D12" s="6">
        <f>'Besoins'!$B$2*0.0003</f>
        <v>0.0003</v>
      </c>
      <c r="E12" t="s">
        <v>15</v>
      </c>
    </row>
    <row r="13">
      <c r="A13">
        <v>2</v>
      </c>
      <c r="B13" t="s">
        <v>108</v>
      </c>
      <c r="C13" t="s">
        <v>99</v>
      </c>
      <c r="D13" s="6">
        <f>'Besoins'!$B$2*0.0003</f>
        <v>0.0003</v>
      </c>
      <c r="E13" t="s">
        <v>15</v>
      </c>
    </row>
    <row r="14">
      <c r="A14">
        <v>1</v>
      </c>
      <c r="B14" t="s">
        <v>109</v>
      </c>
      <c r="C14" t="s">
        <v>99</v>
      </c>
      <c r="D14" s="6">
        <f>'Besoins'!$B$2*0.2</f>
        <v>0.2</v>
      </c>
      <c r="E14" t="s">
        <v>3</v>
      </c>
    </row>
    <row r="15">
      <c r="A15">
        <v>1</v>
      </c>
      <c r="B15" t="s">
        <v>110</v>
      </c>
      <c r="C15" t="s">
        <v>99</v>
      </c>
      <c r="D15" s="6">
        <f>'Besoins'!$B$2*0.04</f>
        <v>0.04</v>
      </c>
      <c r="E15" t="s">
        <v>15</v>
      </c>
    </row>
    <row r="16">
      <c r="A16">
        <v>1</v>
      </c>
      <c r="B16" t="s">
        <v>111</v>
      </c>
      <c r="C16" t="s">
        <v>99</v>
      </c>
      <c r="D16" s="6">
        <f>'Besoins'!$B$2*0.2</f>
        <v>0.2</v>
      </c>
      <c r="E16" t="s">
        <v>3</v>
      </c>
    </row>
    <row r="17">
      <c r="A17">
        <v>1</v>
      </c>
      <c r="B17" t="s">
        <v>112</v>
      </c>
      <c r="C17" t="s">
        <v>99</v>
      </c>
      <c r="D17" s="6">
        <f>'Besoins'!$B$2*0.06</f>
        <v>0.06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2">
        <v>113</v>
      </c>
      <c r="B1"/>
      <c r="C1"/>
      <c r="D1"/>
    </row>
    <row r="2">
      <c r="A2" t="str" s="13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114</v>
      </c>
      <c r="B4"/>
      <c r="C4"/>
      <c r="D4"/>
    </row>
    <row r="5">
      <c r="A5" t="s" s="15">
        <v>115</v>
      </c>
      <c r="B5" t="str" s="12">
        <f>"[CISELER] "&amp;Procedure!D2</f>
        <v>[CISELER] Ciseler échalotes, faire suer au beurre. Déglacer vin blanc, réduire moitié.</v>
      </c>
      <c r="C5"/>
      <c r="D5"/>
    </row>
    <row r="6">
      <c r="A6" t="s" s="15">
        <v>116</v>
      </c>
      <c r="B6" t="str" s="12">
        <f>"[INCORPORER] "&amp;Procedure!D3</f>
        <v>[INCORPORER] Ajouter fumet, réduire. Monter crème à consistance nappante.</v>
      </c>
      <c r="C6"/>
      <c r="D6"/>
    </row>
    <row r="7">
      <c r="A7" t="s" s="15">
        <v>117</v>
      </c>
      <c r="B7" t="str" s="12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4">
        <v>118</v>
      </c>
      <c r="B9"/>
      <c r="C9"/>
      <c r="D9"/>
    </row>
    <row r="10">
      <c r="A10" t="s" s="15">
        <v>115</v>
      </c>
      <c r="B10" t="str" s="12">
        <f>"[CONCASSER] "&amp;Procedure!D5</f>
        <v>[CONCASSER] Concasser, dégorger rapidement et rincer les arêtes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116</v>
      </c>
      <c r="B12" t="str" s="12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117</v>
      </c>
      <c r="B14" t="str" s="12">
        <f>"[SUER] "&amp;Procedure!D7</f>
        <v>[SUER] Faire suer au beurre la garniture aromatique finement émincée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119</v>
      </c>
      <c r="B16" t="str" s="12">
        <f>"[MOUILLER] "&amp;Procedure!D8</f>
        <v>[MOUILLER] Ajouter les arêtes soigneusement égouttées et mouiller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 t="s" s="15">
        <v>120</v>
      </c>
      <c r="B18" t="str" s="12">
        <f>"[BOUILLIR] "&amp;Procedure!D9</f>
        <v>[BOUILLIR] Porter à ébullition, écumer fréquemment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 t="s" s="15">
        <v>121</v>
      </c>
      <c r="B20" t="str" s="12">
        <f>"[FRÉMIR] "&amp;Procedure!D10</f>
        <v>[FRÉMIR] Laisser frémir pendant 20 à 25 minutes</v>
      </c>
      <c r="C20"/>
      <c r="D20"/>
    </row>
    <row r="21">
      <c r="A21"/>
      <c r="B21" t="str" s="16">
        <f>"ℹ "&amp;Procedure!E10</f>
        <v>ℹ</v>
      </c>
      <c r="C21"/>
      <c r="D21"/>
    </row>
    <row r="22">
      <c r="A22" t="s" s="15">
        <v>122</v>
      </c>
      <c r="B22" t="str" s="12">
        <f>"[PASSER] "&amp;Procedure!D11</f>
        <v>[PASSER] Passer le fumet de poisson au chinois étamine sans fouler</v>
      </c>
      <c r="C22"/>
      <c r="D22"/>
    </row>
    <row r="23">
      <c r="A23" t="s" s="15">
        <v>123</v>
      </c>
      <c r="B23" t="str" s="12">
        <f>"[REFROIDIR] "&amp;Procedure!D12</f>
        <v>[REFROIDIR] Refroidir le fumet rapidement</v>
      </c>
      <c r="C23"/>
      <c r="D23"/>
    </row>
    <row r="24">
      <c r="A24"/>
      <c r="B24" t="str" s="16">
        <f>"ℹ "&amp;Procedure!E12</f>
        <v>ℹ</v>
      </c>
      <c r="C24"/>
      <c r="D24"/>
    </row>
    <row r="25">
      <c r="A25"/>
      <c r="B25"/>
      <c r="C25"/>
      <c r="D25"/>
    </row>
    <row r="26">
      <c r="A26" t="s" s="17">
        <v>124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