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<sst xmlns="http://schemas.openxmlformats.org/spreadsheetml/2006/main" count="101" uniqueCount="101">
  <si>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</si>
  <si>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</si>
  <si>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</si>
  <si>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</si>
  <si>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</si>
  <si>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</si>
  <si>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</si>
  <si>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</si>
  <si>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</si>
  <si>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</si>
  <si>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</si>
  <si>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</si>
  <si>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</si>
  <si>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</si>
  <si>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</si>
  <si>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</si>
  <si>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</si>
  <si>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</si>
  <si>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</si>
  <si>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</si>
  <si>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</si>
  <si>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</si>
  <si>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00000590</t>
  </si>
  <si>
    <t>ANANAS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</si>
  <si>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</si>
  <si>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</si>
  <si>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</si>
  <si>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</si>
  <si>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</si>
  <si>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</si>
  <si>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</si>
  <si>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</si>
  <si>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</si>
  <si>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</si>
  <si>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</si>
  <si>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</si>
  <si>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</si>
  <si>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00001883</t>
  </si>
  <si>
    <t>sucre semoule</t>
  </si>
  <si>
    <t>Sucres</t>
  </si>
  <si>
    <t>FAR-MAIS</t>
  </si>
  <si>
    <t>Farine de maïs</t>
  </si>
  <si>
    <t>Farines alternatives &amp; spéciales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</si>
  <si>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</si>
  <si>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</si>
  <si>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</si>
  <si>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</si>
  <si>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</si>
  <si>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</si>
  <si>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</si>
  <si>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</si>
  <si>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</si>
  <si>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</si>
  <si>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</si>
  <si>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</si>
  <si>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Crêpes flambées (préparation généralement terminée en salle)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</si>
  <si>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</si>
  <si>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</si>
  <si>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</si>
  <si>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</si>
  <si>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</si>
  <si>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RÉUNIR</t>
  </si>
  <si>
    <t>15 min (cuisson)</t>
  </si>
  <si>
    <t>MARQUER</t>
  </si>
  <si>
    <t>16 min (cuisson)</t>
  </si>
  <si>
    <t>RÉALISER</t>
  </si>
  <si>
    <t>Réaliser le sirop de punchage - 3 min  Le parfumer au Kirsch après refroidissement.</t>
  </si>
  <si>
    <t>3 min (prepa)</t>
  </si>
  <si>
    <t>11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</si>
  <si>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</si>
  <si>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</si>
  <si>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</si>
  <si>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</si>
  <si>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</si>
  <si>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</si>
  <si>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</si>
  <si>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semoule</t>
  </si>
  <si>
    <t>matiere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</si>
  <si>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</si>
  <si>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</si>
  <si>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</si>
  <si>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</si>
  <si>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Kirsch (fondue, forêt-noire)</t>
  </si>
  <si>
    <t xml:space="preserve">    ↳ LAIT</t>
  </si>
  <si>
    <t xml:space="preserve">    ↳ OEUF (ml) (conv.)</t>
  </si>
  <si>
    <t xml:space="preserve">    ↳ Farine de maïs</t>
  </si>
  <si>
    <t xml:space="preserve">    ↳ ANANAS EN MORCEAUX (conv.)</t>
  </si>
  <si>
    <t xml:space="preserve">    ↳ Nappage abricot (glaçage)</t>
  </si>
  <si>
    <t xml:space="preserve">    ↳ AMANDES FFILES</t>
  </si>
  <si>
    <t>Fiche technique — Crêpes flambées (préparation généralement terminée en salle)</t>
  </si>
  <si>
    <t>Crêpes flambées (préparation généralement terminée en salle)  DE_CRPE_FLAM_PRP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</si>
  <si>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</si>
  <si>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</si>
  <si>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</si>
  <si>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</si>
  <si>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</si>
  <si>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</si>
  <si>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</si>
  <si>
    <t>6.</t>
  </si>
  <si>
    <t xml:space="preserve">    ANANAS EN MORCEAUX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</si>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</sst>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15</v>
      </c>
      <c r="G7" s="9">
        <f>E7*0.489836</f>
        <v>0.06123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15</v>
      </c>
      <c r="G9" s="9">
        <f>E9*7.13934</f>
        <v>0.571147</v>
      </c>
    </row>
    <row r="10">
      <c r="A10" t="s" s="8">
        <v>22</v>
      </c>
      <c r="B10" t="s">
        <v>23</v>
      </c>
      <c r="C10" t="s">
        <v>21</v>
      </c>
      <c r="D10" s="4">
        <v>1</v>
      </c>
      <c r="E10" s="6">
        <f>D10*$B$2</f>
        <v>1</v>
      </c>
      <c r="F10" t="s">
        <v>3</v>
      </c>
      <c r="G10" s="9">
        <f>E10*1.1899</f>
        <v>1.1899</v>
      </c>
    </row>
    <row r="11">
      <c r="A11" t="s" s="8">
        <v>24</v>
      </c>
      <c r="B11" t="s">
        <v>25</v>
      </c>
      <c r="C11" t="s">
        <v>26</v>
      </c>
      <c r="D11" s="4">
        <v>5.454545</v>
      </c>
      <c r="E11" s="6">
        <f>D11*$B$2</f>
        <v>5.454545</v>
      </c>
      <c r="F11" t="s">
        <v>3</v>
      </c>
      <c r="G11" s="9">
        <f>E11*0.2700000225</f>
        <v>1.472727</v>
      </c>
    </row>
    <row r="12">
      <c r="A12" t="s">
        <v>27</v>
      </c>
      <c r="B12" t="s">
        <v>28</v>
      </c>
      <c r="C12" t="s">
        <v>29</v>
      </c>
      <c r="D12" s="4">
        <v>0.04</v>
      </c>
      <c r="E12" s="6">
        <f>D12*$B$2</f>
        <v>0.04</v>
      </c>
      <c r="F12" t="s">
        <v>30</v>
      </c>
      <c r="G12" s="9">
        <f>E12*18</f>
        <v>0.72</v>
      </c>
    </row>
    <row r="13">
      <c r="A13" t="s">
        <v>31</v>
      </c>
      <c r="B13" t="s">
        <v>32</v>
      </c>
      <c r="C13" t="s">
        <v>33</v>
      </c>
      <c r="D13" s="4">
        <v>0.08</v>
      </c>
      <c r="E13" s="6">
        <f>D13*$B$2</f>
        <v>0.08</v>
      </c>
      <c r="F13" t="s">
        <v>15</v>
      </c>
      <c r="G13" s="9">
        <f>E13*5.5</f>
        <v>0.44</v>
      </c>
    </row>
    <row r="14">
      <c r="A14" t="s" s="8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30</v>
      </c>
      <c r="G14" s="9">
        <f>E14*0.003</f>
        <v>0.00015</v>
      </c>
    </row>
    <row r="15">
      <c r="A15" t="s" s="8">
        <v>37</v>
      </c>
      <c r="B15" t="s">
        <v>38</v>
      </c>
      <c r="C15" t="s">
        <v>39</v>
      </c>
      <c r="D15" s="4">
        <v>0.125</v>
      </c>
      <c r="E15" s="6">
        <f>D15*$B$2</f>
        <v>0.125</v>
      </c>
      <c r="F15" t="s">
        <v>3</v>
      </c>
      <c r="G15" s="9">
        <f>E15*0</f>
        <v>0</v>
      </c>
    </row>
    <row r="16">
      <c r="A16" t="s">
        <v>40</v>
      </c>
      <c r="B16" t="s">
        <v>41</v>
      </c>
      <c r="C16" t="s">
        <v>42</v>
      </c>
      <c r="D16" s="4">
        <v>0.04</v>
      </c>
      <c r="E16" s="6">
        <f>D16*$B$2</f>
        <v>0.04</v>
      </c>
      <c r="F16" t="s">
        <v>15</v>
      </c>
      <c r="G16" s="9">
        <f>E16*1.2</f>
        <v>0.048</v>
      </c>
    </row>
    <row r="17">
      <c r="A17" t="s" s="8">
        <v>43</v>
      </c>
      <c r="B17" t="s">
        <v>44</v>
      </c>
      <c r="C17" t="s">
        <v>26</v>
      </c>
      <c r="D17" s="4">
        <v>0.5</v>
      </c>
      <c r="E17" s="6">
        <f>D17*$B$2</f>
        <v>0.5</v>
      </c>
      <c r="F17" t="s">
        <v>30</v>
      </c>
      <c r="G17" s="9">
        <f>E17*0.5999</f>
        <v>0.29995</v>
      </c>
    </row>
    <row r="18">
      <c r="A18" t="s" s="8">
        <v>45</v>
      </c>
      <c r="B18" t="s">
        <v>46</v>
      </c>
      <c r="C18" t="s">
        <v>47</v>
      </c>
      <c r="D18" s="4">
        <v>0.04</v>
      </c>
      <c r="E18" s="6">
        <f>D18*$B$2</f>
        <v>0.04</v>
      </c>
      <c r="F18" t="s">
        <v>15</v>
      </c>
      <c r="G18" s="9">
        <f>E18*0.95</f>
        <v>0.038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 t="s">
        <v>58</v>
      </c>
    </row>
    <row r="3">
      <c r="A3" t="s">
        <v>55</v>
      </c>
      <c r="B3">
        <v>2</v>
      </c>
      <c r="C3" t="s">
        <v>59</v>
      </c>
      <c r="D3" t="inlineStr" s="12">
        <is>
          <t>Chemiser le moule - 3 min Beurrer soigneusement toute la surface du moule à l'aide d'un pinceau. Saupoudrer l'intérieur de farine tamisée. Taper le moule en le retournant afin d'enlever l'excédent de farine. Réserver le moule.</t>
        </is>
      </c>
      <c r="E3" t="s" s="12"/>
      <c r="F3" t="s">
        <v>60</v>
      </c>
    </row>
    <row r="4">
      <c r="A4" t="s">
        <v>55</v>
      </c>
      <c r="B4">
        <v>3</v>
      </c>
      <c r="C4" t="s">
        <v>61</v>
      </c>
      <c r="D4" t="inlineStr" s="12">
        <is>
          <t>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t>
        </is>
      </c>
      <c r="E4" t="s" s="12"/>
      <c r="F4" t="s">
        <v>62</v>
      </c>
    </row>
    <row r="5">
      <c r="A5" t="s">
        <v>55</v>
      </c>
      <c r="B5">
        <v>4</v>
      </c>
      <c r="C5" t="s">
        <v>63</v>
      </c>
      <c r="D5" t="inlineStr" s="12">
        <is>
          <t>Marquer la génoise en cuisson - 2 min Emplir à l'aide d'une corne le moule aux 2/3 de sa hauteur. Cuire la génoise à four moyen (180 °C durant 20 à 25 min environ).</t>
        </is>
      </c>
      <c r="E5" t="s" s="12"/>
      <c r="F5" t="s">
        <v>64</v>
      </c>
    </row>
    <row r="6">
      <c r="A6" t="s">
        <v>55</v>
      </c>
      <c r="B6">
        <v>5</v>
      </c>
      <c r="C6" t="s">
        <v>65</v>
      </c>
      <c r="D6" t="s" s="12">
        <v>66</v>
      </c>
      <c r="E6" t="s" s="12"/>
      <c r="F6" t="s">
        <v>67</v>
      </c>
    </row>
    <row r="7">
      <c r="A7" t="s">
        <v>55</v>
      </c>
      <c r="B7">
        <v>6</v>
      </c>
      <c r="C7" t="s">
        <v>65</v>
      </c>
      <c r="D7" t="inlineStr" s="12">
        <is>
          <t>Réaliser la crème pâtissière - 20 min  La beurrer en surface ou la filmer et la refroidir rapidement. Démouler et débarrasser la génoise sur grille - 2 min Réaliser la compote dananas - 10 min</t>
        </is>
      </c>
      <c r="E7" t="s" s="12"/>
      <c r="F7" t="s">
        <v>68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55</v>
      </c>
      <c r="C2" t="s">
        <v>73</v>
      </c>
      <c r="D2" s="6">
        <f>'Besoins'!$B$2*1</f>
        <v>1</v>
      </c>
      <c r="E2" t="s">
        <v>3</v>
      </c>
    </row>
    <row r="3">
      <c r="A3">
        <v>1</v>
      </c>
      <c r="B3" t="s">
        <v>74</v>
      </c>
      <c r="C3" t="s">
        <v>75</v>
      </c>
      <c r="D3" s="6">
        <f>'Besoins'!$B$2*4</f>
        <v>4</v>
      </c>
      <c r="E3" t="s">
        <v>3</v>
      </c>
    </row>
    <row r="4">
      <c r="A4">
        <v>1</v>
      </c>
      <c r="B4" t="s">
        <v>76</v>
      </c>
      <c r="C4" t="s">
        <v>77</v>
      </c>
      <c r="D4" s="6">
        <f>'Besoins'!$B$2*0.125</f>
        <v>0.125</v>
      </c>
      <c r="E4" t="s">
        <v>15</v>
      </c>
    </row>
    <row r="5">
      <c r="A5">
        <v>1</v>
      </c>
      <c r="B5" t="s">
        <v>78</v>
      </c>
      <c r="C5" t="s">
        <v>77</v>
      </c>
      <c r="D5" s="6">
        <f>'Besoins'!$B$2*0.125</f>
        <v>0.125</v>
      </c>
      <c r="E5" t="s">
        <v>15</v>
      </c>
    </row>
    <row r="6">
      <c r="A6">
        <v>1</v>
      </c>
      <c r="B6" t="s">
        <v>79</v>
      </c>
      <c r="C6" t="s">
        <v>77</v>
      </c>
      <c r="D6" s="6">
        <f>'Besoins'!$B$2*0.04</f>
        <v>0.04</v>
      </c>
      <c r="E6" t="s">
        <v>15</v>
      </c>
    </row>
    <row r="7">
      <c r="A7">
        <v>1</v>
      </c>
      <c r="B7" t="s">
        <v>80</v>
      </c>
      <c r="C7" t="s">
        <v>77</v>
      </c>
      <c r="D7" s="6">
        <f>'Besoins'!$B$2*0.05</f>
        <v>0.05</v>
      </c>
      <c r="E7" t="s">
        <v>30</v>
      </c>
    </row>
    <row r="8">
      <c r="A8">
        <v>1</v>
      </c>
      <c r="B8" t="s">
        <v>81</v>
      </c>
      <c r="C8" t="s">
        <v>77</v>
      </c>
      <c r="D8" s="6">
        <f>'Besoins'!$B$2*0.04</f>
        <v>0.04</v>
      </c>
      <c r="E8" t="s">
        <v>15</v>
      </c>
    </row>
    <row r="9">
      <c r="A9">
        <v>1</v>
      </c>
      <c r="B9" t="s">
        <v>82</v>
      </c>
      <c r="C9" t="s">
        <v>77</v>
      </c>
      <c r="D9" s="6">
        <f>'Besoins'!$B$2*0.04</f>
        <v>0.04</v>
      </c>
      <c r="E9" t="s">
        <v>30</v>
      </c>
    </row>
    <row r="10">
      <c r="A10">
        <v>1</v>
      </c>
      <c r="B10" t="s">
        <v>83</v>
      </c>
      <c r="C10" t="s">
        <v>77</v>
      </c>
      <c r="D10" s="6">
        <f>'Besoins'!$B$2*0.5</f>
        <v>0.5</v>
      </c>
      <c r="E10" t="s">
        <v>30</v>
      </c>
    </row>
    <row r="11">
      <c r="A11">
        <v>1</v>
      </c>
      <c r="B11" t="s">
        <v>84</v>
      </c>
      <c r="C11" t="s">
        <v>75</v>
      </c>
      <c r="D11" s="6">
        <f>'Besoins'!$B$2*0.08</f>
        <v>0.08</v>
      </c>
      <c r="E11" t="s">
        <v>15</v>
      </c>
    </row>
    <row r="12">
      <c r="A12">
        <v>1</v>
      </c>
      <c r="B12" t="s">
        <v>85</v>
      </c>
      <c r="C12" t="s">
        <v>77</v>
      </c>
      <c r="D12" s="6">
        <f>'Besoins'!$B$2*0.04</f>
        <v>0.04</v>
      </c>
      <c r="E12" t="s">
        <v>15</v>
      </c>
    </row>
    <row r="13">
      <c r="A13">
        <v>1</v>
      </c>
      <c r="B13" t="s">
        <v>86</v>
      </c>
      <c r="C13" t="s">
        <v>75</v>
      </c>
      <c r="D13" s="6">
        <f>'Besoins'!$B$2*1</f>
        <v>1</v>
      </c>
      <c r="E13" t="s">
        <v>3</v>
      </c>
    </row>
    <row r="14">
      <c r="A14">
        <v>1</v>
      </c>
      <c r="B14" t="s">
        <v>87</v>
      </c>
      <c r="C14" t="s">
        <v>77</v>
      </c>
      <c r="D14" s="6">
        <f>'Besoins'!$B$2*0.08</f>
        <v>0.08</v>
      </c>
      <c r="E14" t="s">
        <v>15</v>
      </c>
    </row>
    <row r="15">
      <c r="A15">
        <v>1</v>
      </c>
      <c r="B15" t="s">
        <v>88</v>
      </c>
      <c r="C15" t="s">
        <v>77</v>
      </c>
      <c r="D15" s="6">
        <f>'Besoins'!$B$2*0.08</f>
        <v>0.08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89</v>
      </c>
      <c r="B1"/>
      <c r="C1"/>
      <c r="D1"/>
    </row>
    <row r="2">
      <c r="A2" t="str" s="13">
        <f>"DE_CRPE_FLAM_PRP · CUI.DESSERTS · référence : "&amp;Besoins!B3&amp;" "&amp;Besoins!C3&amp;" · multiplicateur réglable sur la feuille ""Besoins"""</f>
        <v>DE_CRPE_FLAM_PRP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92</v>
      </c>
      <c r="B6" t="str" s="12">
        <f>"[CHEMISER] "&amp;Procedure!D3</f>
        <v>[CHEMISER] Chemiser le moule - 3 min Beurrer soigneusement toute la surface du moule à l'aide d'un pinceau. Saupoudrer l'intérieur de farine tamisée. Taper le moule en le retournant afin d'enlever l'excédent de farine. Réserver le moule.</v>
      </c>
      <c r="C6"/>
      <c r="D6"/>
    </row>
    <row r="7">
      <c r="A7"/>
      <c r="B7" t="str">
        <f>Besoins!B7</f>
        <v>FARINE (000)</v>
      </c>
      <c r="C7" s="6">
        <f>Besoins!E7</f>
        <v>0.125</v>
      </c>
      <c r="D7" t="str">
        <f>Besoins!F7</f>
        <v>kg</v>
      </c>
    </row>
    <row r="8">
      <c r="A8"/>
      <c r="B8" t="str">
        <f>Besoins!B8</f>
        <v>BEURRE</v>
      </c>
      <c r="C8" s="6">
        <f>Besoins!E8</f>
        <v>0.04</v>
      </c>
      <c r="D8" t="str">
        <f>Besoins!F8</f>
        <v>kg</v>
      </c>
    </row>
    <row r="9">
      <c r="A9"/>
      <c r="B9" t="str">
        <f>Besoins!B16</f>
        <v>Farine de maïs</v>
      </c>
      <c r="C9" s="6">
        <f>Besoins!E16</f>
        <v>0.04</v>
      </c>
      <c r="D9" t="str">
        <f>Besoins!F16</f>
        <v>kg</v>
      </c>
    </row>
    <row r="10">
      <c r="A10"/>
      <c r="B10" t="s">
        <v>93</v>
      </c>
      <c r="C10" s="6">
        <f>'Besoins'!$B$2*4</f>
        <v>4</v>
      </c>
      <c r="D10" t="s">
        <v>3</v>
      </c>
    </row>
    <row r="11">
      <c r="A11"/>
      <c r="B11" t="str">
        <f>Besoins!B14</f>
        <v>EAU</v>
      </c>
      <c r="C11" s="6">
        <f>Besoins!E14</f>
        <v>0.05</v>
      </c>
      <c r="D11" t="str">
        <f>Besoins!F14</f>
        <v>lt</v>
      </c>
    </row>
    <row r="12">
      <c r="A12"/>
      <c r="B12" t="str">
        <f>Besoins!B17</f>
        <v>LAIT</v>
      </c>
      <c r="C12" s="6">
        <f>Besoins!E17</f>
        <v>0.5</v>
      </c>
      <c r="D12" t="str">
        <f>Besoins!F17</f>
        <v>lt</v>
      </c>
    </row>
    <row r="13">
      <c r="A13"/>
      <c r="B13" t="s">
        <v>94</v>
      </c>
      <c r="C13" s="6">
        <f>'Besoins'!$B$2*0.08</f>
        <v>0.08</v>
      </c>
      <c r="D13" t="s">
        <v>15</v>
      </c>
    </row>
    <row r="14">
      <c r="A14"/>
      <c r="B14" t="str">
        <f>Besoins!B13</f>
        <v>Nappage abricot (glaçage)</v>
      </c>
      <c r="C14" s="6">
        <f>Besoins!E13</f>
        <v>0.08</v>
      </c>
      <c r="D14" t="str">
        <f>Besoins!F13</f>
        <v>kg</v>
      </c>
    </row>
    <row r="15">
      <c r="A15"/>
      <c r="B15" t="str">
        <f>Besoins!B9</f>
        <v>AMANDES FFILES</v>
      </c>
      <c r="C15" s="6">
        <f>Besoins!E9</f>
        <v>0.08</v>
      </c>
      <c r="D15" t="str">
        <f>Besoins!F9</f>
        <v>kg</v>
      </c>
    </row>
    <row r="16">
      <c r="A16" t="s" s="15">
        <v>95</v>
      </c>
      <c r="B16" t="str" s="12">
        <f>"[RÉUNIR] "&amp;Procedure!D4</f>
        <v>[RÉUNIR] 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v>
      </c>
      <c r="C16"/>
      <c r="D16"/>
    </row>
    <row r="17">
      <c r="A17"/>
      <c r="B17" t="str">
        <f>Besoins!B15</f>
        <v>sucre semoule</v>
      </c>
      <c r="C17" s="6">
        <f>Besoins!E15</f>
        <v>0.125</v>
      </c>
      <c r="D17" t="str">
        <f>Besoins!F15</f>
        <v>kg</v>
      </c>
    </row>
    <row r="18">
      <c r="A18"/>
      <c r="B18" t="str">
        <f>Besoins!B18</f>
        <v>SUCRE (S2)</v>
      </c>
      <c r="C18" s="6">
        <f>Besoins!E18</f>
        <v>0.04</v>
      </c>
      <c r="D18" t="str">
        <f>Besoins!F18</f>
        <v>kg</v>
      </c>
    </row>
    <row r="19">
      <c r="A19" t="s" s="15">
        <v>96</v>
      </c>
      <c r="B19" t="str" s="12">
        <f>"[MARQUER] "&amp;Procedure!D5</f>
        <v>[MARQUER] Marquer la génoise en cuisson - 2 min Emplir à l'aide d'une corne le moule aux 2/3 de sa hauteur. Cuire la génoise à four moyen (180 °C durant 20 à 25 min environ).</v>
      </c>
      <c r="C19"/>
      <c r="D19"/>
    </row>
    <row r="20">
      <c r="A20" t="s" s="15">
        <v>97</v>
      </c>
      <c r="B20" t="str" s="12">
        <f>"[RÉALISER] "&amp;Procedure!D6</f>
        <v>[RÉALISER] Réaliser le sirop de punchage - 3 min  Le parfumer au Kirsch après refroidissement.</v>
      </c>
      <c r="C20"/>
      <c r="D20"/>
    </row>
    <row r="21">
      <c r="A21"/>
      <c r="B21" t="str">
        <f>Besoins!B12</f>
        <v>Kirsch (fondue, forêt-noire)</v>
      </c>
      <c r="C21" s="6">
        <f>Besoins!E12</f>
        <v>0.04</v>
      </c>
      <c r="D21" t="str">
        <f>Besoins!F12</f>
        <v>lt</v>
      </c>
    </row>
    <row r="22">
      <c r="A22" t="s" s="15">
        <v>98</v>
      </c>
      <c r="B22" t="str" s="12">
        <f>"[RÉALISER] "&amp;Procedure!D7</f>
        <v>[RÉALISER] Réaliser la crème pâtissière - 20 min  La beurrer en surface ou la filmer et la refroidir rapidement. Démouler et débarrasser la génoise sur grille - 2 min Réaliser la compote dananas - 10 min</v>
      </c>
      <c r="C22"/>
      <c r="D22"/>
    </row>
    <row r="23">
      <c r="A23"/>
      <c r="B23" t="s">
        <v>99</v>
      </c>
      <c r="C23" s="6">
        <f>'Besoins'!$B$2*1</f>
        <v>1</v>
      </c>
      <c r="D23" t="s">
        <v>3</v>
      </c>
    </row>
    <row r="24">
      <c r="A24"/>
      <c r="B24"/>
      <c r="C24"/>
      <c r="D24"/>
    </row>
    <row r="25">
      <c r="A25" t="s" s="16">
        <v>100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6:D16"/>
    <mergeCell ref="B19:D19"/>
    <mergeCell ref="B20:D20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2026-09-23T19:02:50Z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2026-09-23T19:02:50Z</dcterms:modified>
  <cp:revision>1</cp:revision>
</cp:coreProperties>
</file>