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<sst xmlns="http://schemas.openxmlformats.org/spreadsheetml/2006/main" count="228" uniqueCount="228">
  <si>
    <t>Fiche technique</t>
  </si>
  <si>
    <t>Nom</t>
  </si>
  <si>
    <t>Sauce Nantua</t>
  </si>
  <si>
    <t>Code</t>
  </si>
  <si>
    <t>00SAU_REC019</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</si>
  <si>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</si>
  <si>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</si>
  <si>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</si>
  <si>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</si>
  <si>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</si>
  <si>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</si>
  <si>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</si>
  <si>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</si>
  <si>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</si>
  <si>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</si>
  <si>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</si>
  <si>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</si>
  <si>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</si>
  <si>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</si>
  <si>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</si>
  <si>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</si>
  <si>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</si>
  <si>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</si>
  <si>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</si>
  <si>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</si>
  <si>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</si>
  <si>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</si>
  <si>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</si>
  <si>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</si>
  <si>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</si>
  <si>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</si>
  <si>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</si>
  <si>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</si>
  <si>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</si>
  <si>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</si>
  <si>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</si>
  <si>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</si>
  <si>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</si>
  <si>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</si>
  <si>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</si>
  <si>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</si>
  <si>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</si>
  <si>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</si>
  <si>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</si>
  <si>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</si>
  <si>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</si>
  <si>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</si>
  <si>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</si>
  <si>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</si>
  <si>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</si>
  <si>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</si>
  <si>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</si>
  <si>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</si>
  <si>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</si>
  <si>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</si>
  <si>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</si>
  <si>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</si>
  <si>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</si>
  <si>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</si>
  <si>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</si>
  <si>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</si>
  <si>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</si>
  <si>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</si>
  <si>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</si>
  <si>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</si>
  <si>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</si>
  <si>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</si>
  <si>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</si>
  <si>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</si>
  <si>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</si>
  <si>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</si>
  <si>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</si>
  <si>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</si>
  <si>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</si>
  <si>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</si>
  <si>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</si>
  <si>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</si>
  <si>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</si>
  <si>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</si>
  <si>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</si>
  <si>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</si>
  <si>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</si>
  <si>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</si>
  <si>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</si>
  <si>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</si>
  <si>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Niveau</t>
  </si>
  <si>
    <t>Composant</t>
  </si>
  <si>
    <t>Type</t>
  </si>
  <si>
    <t>Quantité (pour 1 lt)</t>
  </si>
  <si>
    <t>recette</t>
  </si>
  <si>
    <t>Sauce américaine et dérivées</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</si>
  <si>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</si>
  <si>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</si>
  <si>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</si>
  <si>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</si>
  <si>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</si>
  <si>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</si>
  <si>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</si>
  <si>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</si>
  <si>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</si>
  <si>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</si>
  <si>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</si>
  <si>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</si>
  <si>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</si>
  <si>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</si>
  <si>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</si>
  <si>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</si>
  <si>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</si>
  <si>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</si>
  <si>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</si>
  <si>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</si>
  <si>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</si>
  <si>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</si>
  <si>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</si>
  <si>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Sauces blanches et veloutés</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</si>
  <si>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</si>
  <si>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</si>
  <si>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</si>
  <si>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</si>
  <si>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</si>
  <si>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</si>
  <si>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</si>
  <si>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</si>
  <si>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</si>
  <si>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</si>
  <si>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</si>
  <si>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</si>
  <si>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Roux et liaisons de base</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</si>
  <si>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</si>
  <si>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</si>
  <si>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</si>
  <si>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</si>
  <si>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</si>
  <si>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</si>
  <si>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</si>
  <si>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Recette</t>
  </si>
  <si>
    <t>#</t>
  </si>
  <si>
    <t>Verbe</t>
  </si>
  <si>
    <t>Étape</t>
  </si>
  <si>
    <t>Précision technique</t>
  </si>
  <si>
    <t>Durée</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</si>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</sst>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40.876715</v>
      </c>
    </row>
    <row r="12">
      <c r="A12" t="s" s="3">
        <v>17</v>
      </c>
      <c r="B12" s="4">
        <v>40.876715</v>
      </c>
    </row>
    <row r="13">
      <c r="A13"/>
      <c r="B13"/>
    </row>
    <row r="14">
      <c r="A14" t="s" s="5">
        <v>18</v>
      </c>
      <c r="B14" t="s" s="5">
        <v>15</v>
      </c>
    </row>
    <row r="15">
      <c r="A15" t="s" s="5">
        <v>19</v>
      </c>
      <c r="B15" s="6">
        <v>40.876715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0.33</v>
      </c>
      <c r="E8" s="11">
        <f>D8*$B$2</f>
        <v>0.33</v>
      </c>
      <c r="F8" t="s">
        <v>25</v>
      </c>
      <c r="G8" s="4">
        <f>E8*2.8</f>
        <v>0.924</v>
      </c>
    </row>
    <row r="9">
      <c r="A9" t="s" s="12">
        <v>38</v>
      </c>
      <c r="B9" t="s">
        <v>39</v>
      </c>
      <c r="C9" t="s">
        <v>40</v>
      </c>
      <c r="D9" s="9">
        <v>0.04</v>
      </c>
      <c r="E9" s="11">
        <f>D9*$B$2</f>
        <v>0.04</v>
      </c>
      <c r="F9">
        <v>5</v>
      </c>
      <c r="G9" s="4">
        <f>E9*0</f>
        <v>0</v>
      </c>
    </row>
    <row r="10">
      <c r="A10" t="s" s="12">
        <v>41</v>
      </c>
      <c r="B10" t="s">
        <v>42</v>
      </c>
      <c r="C10" t="s">
        <v>40</v>
      </c>
      <c r="D10" s="9">
        <v>0.03</v>
      </c>
      <c r="E10" s="11">
        <f>D10*$B$2</f>
        <v>0.03</v>
      </c>
      <c r="F10" t="s">
        <v>43</v>
      </c>
      <c r="G10" s="4">
        <f>E10*0</f>
        <v>0</v>
      </c>
    </row>
    <row r="11">
      <c r="A11" t="s">
        <v>44</v>
      </c>
      <c r="B11" t="s">
        <v>45</v>
      </c>
      <c r="C11" t="s">
        <v>46</v>
      </c>
      <c r="D11" s="9">
        <v>0.0005</v>
      </c>
      <c r="E11" s="11">
        <f>D11*$B$2</f>
        <v>0.0005</v>
      </c>
      <c r="F11" t="s">
        <v>47</v>
      </c>
      <c r="G11" s="4">
        <f>E11*9.8</f>
        <v>0.0049</v>
      </c>
    </row>
    <row r="12">
      <c r="A12" t="s">
        <v>48</v>
      </c>
      <c r="B12" t="s">
        <v>49</v>
      </c>
      <c r="C12" t="s">
        <v>46</v>
      </c>
      <c r="D12" s="9">
        <v>0.0013</v>
      </c>
      <c r="E12" s="11">
        <f>D12*$B$2</f>
        <v>0.0013</v>
      </c>
      <c r="F12" t="s">
        <v>47</v>
      </c>
      <c r="G12" s="4">
        <f>E12*13.2</f>
        <v>0.01716</v>
      </c>
    </row>
    <row r="13">
      <c r="A13" t="s">
        <v>50</v>
      </c>
      <c r="B13" t="s">
        <v>51</v>
      </c>
      <c r="C13" t="s">
        <v>52</v>
      </c>
      <c r="D13" s="9">
        <v>1.0013</v>
      </c>
      <c r="E13" s="11">
        <f>D13*$B$2</f>
        <v>1.0013</v>
      </c>
      <c r="F13" t="s">
        <v>47</v>
      </c>
      <c r="G13" s="4">
        <f>E13*14</f>
        <v>14.0182</v>
      </c>
    </row>
    <row r="14">
      <c r="A14" t="s">
        <v>53</v>
      </c>
      <c r="B14" t="s">
        <v>54</v>
      </c>
      <c r="C14" t="s">
        <v>55</v>
      </c>
      <c r="D14" s="9">
        <v>0.09</v>
      </c>
      <c r="E14" s="11">
        <f>D14*$B$2</f>
        <v>0.09</v>
      </c>
      <c r="F14" t="s">
        <v>47</v>
      </c>
      <c r="G14" s="4">
        <f>E14*4.9</f>
        <v>0.441</v>
      </c>
    </row>
    <row r="15">
      <c r="A15" t="s">
        <v>56</v>
      </c>
      <c r="B15" t="s">
        <v>57</v>
      </c>
      <c r="C15" t="s">
        <v>55</v>
      </c>
      <c r="D15" s="9">
        <v>0.052</v>
      </c>
      <c r="E15" s="11">
        <f>D15*$B$2</f>
        <v>0.052</v>
      </c>
      <c r="F15" t="s">
        <v>47</v>
      </c>
      <c r="G15" s="4">
        <f>E15*5.2</f>
        <v>0.2704</v>
      </c>
    </row>
    <row r="16">
      <c r="A16" t="s">
        <v>58</v>
      </c>
      <c r="B16" t="s">
        <v>59</v>
      </c>
      <c r="C16" t="s">
        <v>60</v>
      </c>
      <c r="D16" s="9">
        <v>0.2</v>
      </c>
      <c r="E16" s="11">
        <f>D16*$B$2</f>
        <v>0.2</v>
      </c>
      <c r="F16" t="s">
        <v>25</v>
      </c>
      <c r="G16" s="4">
        <f>E16*2.85</f>
        <v>0.57</v>
      </c>
    </row>
    <row r="17">
      <c r="A17" t="s">
        <v>61</v>
      </c>
      <c r="B17" t="s">
        <v>62</v>
      </c>
      <c r="C17" t="s">
        <v>63</v>
      </c>
      <c r="D17" s="9">
        <v>0.05</v>
      </c>
      <c r="E17" s="11">
        <f>D17*$B$2</f>
        <v>0.05</v>
      </c>
      <c r="F17" t="s">
        <v>47</v>
      </c>
      <c r="G17" s="4">
        <f>E17*35</f>
        <v>1.75</v>
      </c>
    </row>
    <row r="18">
      <c r="A18" t="s">
        <v>64</v>
      </c>
      <c r="B18" t="s">
        <v>65</v>
      </c>
      <c r="C18" t="s">
        <v>66</v>
      </c>
      <c r="D18" s="9">
        <v>0.165</v>
      </c>
      <c r="E18" s="11">
        <f>D18*$B$2</f>
        <v>0.165</v>
      </c>
      <c r="F18" t="s">
        <v>67</v>
      </c>
      <c r="G18" s="4">
        <f>E18*1.8</f>
        <v>0.297</v>
      </c>
    </row>
    <row r="19">
      <c r="A19" t="s">
        <v>68</v>
      </c>
      <c r="B19" t="s">
        <v>69</v>
      </c>
      <c r="C19" t="s">
        <v>66</v>
      </c>
      <c r="D19" s="9">
        <v>0.439</v>
      </c>
      <c r="E19" s="11">
        <f>D19*$B$2</f>
        <v>0.439</v>
      </c>
      <c r="F19" t="s">
        <v>47</v>
      </c>
      <c r="G19" s="4">
        <f>E19*1.3</f>
        <v>0.5707</v>
      </c>
    </row>
    <row r="20">
      <c r="A20" t="s">
        <v>70</v>
      </c>
      <c r="B20" t="s">
        <v>71</v>
      </c>
      <c r="C20" t="s">
        <v>66</v>
      </c>
      <c r="D20" s="9">
        <v>0.204</v>
      </c>
      <c r="E20" s="11">
        <f>D20*$B$2</f>
        <v>0.204</v>
      </c>
      <c r="F20" t="s">
        <v>47</v>
      </c>
      <c r="G20" s="4">
        <f>E20*0.4</f>
        <v>0.0816</v>
      </c>
    </row>
    <row r="21">
      <c r="A21" t="s" s="12">
        <v>72</v>
      </c>
      <c r="B21" t="s">
        <v>73</v>
      </c>
      <c r="C21" t="s">
        <v>66</v>
      </c>
      <c r="D21" s="9">
        <v>0.0013</v>
      </c>
      <c r="E21" s="11">
        <f>D21*$B$2</f>
        <v>0.0013</v>
      </c>
      <c r="F21" t="s">
        <v>47</v>
      </c>
      <c r="G21" s="4">
        <f>E21*1</f>
        <v>0.0013</v>
      </c>
    </row>
    <row r="22">
      <c r="A22" t="s">
        <v>74</v>
      </c>
      <c r="B22" t="s">
        <v>75</v>
      </c>
      <c r="C22" t="s">
        <v>66</v>
      </c>
      <c r="D22" s="9">
        <v>0.4</v>
      </c>
      <c r="E22" s="11">
        <f>D22*$B$2</f>
        <v>0.4</v>
      </c>
      <c r="F22" t="s">
        <v>47</v>
      </c>
      <c r="G22" s="4">
        <f>E22*3.4</f>
        <v>1.36</v>
      </c>
    </row>
    <row r="23">
      <c r="A23" t="s" s="12">
        <v>76</v>
      </c>
      <c r="B23" t="s">
        <v>77</v>
      </c>
      <c r="C23" t="s">
        <v>78</v>
      </c>
      <c r="D23" s="9">
        <v>0.78</v>
      </c>
      <c r="E23" s="11">
        <f>D23*$B$2</f>
        <v>0.78</v>
      </c>
      <c r="F23" t="s">
        <v>47</v>
      </c>
      <c r="G23" s="4">
        <f>E23*1.5</f>
        <v>1.17</v>
      </c>
    </row>
    <row r="24">
      <c r="A24" t="s">
        <v>79</v>
      </c>
      <c r="B24" t="s">
        <v>80</v>
      </c>
      <c r="C24" t="s">
        <v>78</v>
      </c>
      <c r="D24" s="9">
        <v>1</v>
      </c>
      <c r="E24" s="11">
        <f>D24*$B$2</f>
        <v>1</v>
      </c>
      <c r="F24" t="s">
        <v>47</v>
      </c>
      <c r="G24" s="4">
        <f>E24*18</f>
        <v>18</v>
      </c>
    </row>
    <row r="25">
      <c r="A25" t="s">
        <v>81</v>
      </c>
      <c r="B25" t="s">
        <v>82</v>
      </c>
      <c r="C25" t="s">
        <v>83</v>
      </c>
      <c r="D25" s="9">
        <v>0.0013</v>
      </c>
      <c r="E25" s="11">
        <f>D25*$B$2</f>
        <v>0.0013</v>
      </c>
      <c r="F25" t="s">
        <v>47</v>
      </c>
      <c r="G25" s="4">
        <f>E25*0.35</f>
        <v>0.000455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v>
      </c>
      <c r="E2" t="s">
        <v>25</v>
      </c>
      <c r="F2" t="s">
        <v>90</v>
      </c>
    </row>
    <row r="3">
      <c r="A3">
        <v>1</v>
      </c>
      <c r="B3" t="s">
        <v>91</v>
      </c>
      <c r="C3" t="s">
        <v>92</v>
      </c>
      <c r="D3" s="11">
        <v>1</v>
      </c>
      <c r="E3" t="s">
        <v>47</v>
      </c>
      <c r="F3" t="s">
        <v>78</v>
      </c>
    </row>
    <row r="4">
      <c r="A4">
        <v>1</v>
      </c>
      <c r="B4" t="s">
        <v>93</v>
      </c>
      <c r="C4" t="s">
        <v>92</v>
      </c>
      <c r="D4" s="11">
        <v>0.05</v>
      </c>
      <c r="E4" t="s">
        <v>47</v>
      </c>
      <c r="F4" t="s">
        <v>55</v>
      </c>
    </row>
    <row r="5">
      <c r="A5">
        <v>1</v>
      </c>
      <c r="B5" t="s">
        <v>94</v>
      </c>
      <c r="C5" t="s">
        <v>92</v>
      </c>
      <c r="D5" s="11">
        <v>0.1</v>
      </c>
      <c r="E5" t="s">
        <v>47</v>
      </c>
      <c r="F5" t="s">
        <v>66</v>
      </c>
    </row>
    <row r="6">
      <c r="A6">
        <v>1</v>
      </c>
      <c r="B6" t="s">
        <v>95</v>
      </c>
      <c r="C6" t="s">
        <v>92</v>
      </c>
      <c r="D6" s="11">
        <v>0.1</v>
      </c>
      <c r="E6" t="s">
        <v>47</v>
      </c>
      <c r="F6" t="s">
        <v>66</v>
      </c>
    </row>
    <row r="7">
      <c r="A7">
        <v>1</v>
      </c>
      <c r="B7" t="s">
        <v>96</v>
      </c>
      <c r="C7" t="s">
        <v>92</v>
      </c>
      <c r="D7" s="11">
        <v>0.4</v>
      </c>
      <c r="E7" t="s">
        <v>47</v>
      </c>
      <c r="F7" t="s">
        <v>66</v>
      </c>
    </row>
    <row r="8">
      <c r="A8">
        <v>1</v>
      </c>
      <c r="B8" t="s">
        <v>97</v>
      </c>
      <c r="C8" t="s">
        <v>92</v>
      </c>
      <c r="D8" s="11">
        <v>0.4</v>
      </c>
      <c r="E8" t="s">
        <v>47</v>
      </c>
      <c r="F8" t="s">
        <v>66</v>
      </c>
    </row>
    <row r="9">
      <c r="A9">
        <v>1</v>
      </c>
      <c r="B9" t="s">
        <v>98</v>
      </c>
      <c r="C9" t="s">
        <v>92</v>
      </c>
      <c r="D9" s="11">
        <v>0.04</v>
      </c>
      <c r="E9" t="s">
        <v>47</v>
      </c>
      <c r="F9" t="s">
        <v>40</v>
      </c>
    </row>
    <row r="10">
      <c r="A10">
        <v>1</v>
      </c>
      <c r="B10" t="s">
        <v>99</v>
      </c>
      <c r="C10" t="s">
        <v>92</v>
      </c>
      <c r="D10" s="11">
        <v>0.05</v>
      </c>
      <c r="E10" t="s">
        <v>25</v>
      </c>
      <c r="F10" t="s">
        <v>34</v>
      </c>
    </row>
    <row r="11">
      <c r="A11">
        <v>1</v>
      </c>
      <c r="B11" t="s">
        <v>100</v>
      </c>
      <c r="C11" t="s">
        <v>92</v>
      </c>
      <c r="D11" s="11">
        <v>0.2</v>
      </c>
      <c r="E11" t="s">
        <v>25</v>
      </c>
      <c r="F11" t="s">
        <v>37</v>
      </c>
    </row>
    <row r="12">
      <c r="A12">
        <v>1</v>
      </c>
      <c r="B12" t="s">
        <v>101</v>
      </c>
      <c r="C12" t="s">
        <v>89</v>
      </c>
      <c r="D12" s="11">
        <v>0.8</v>
      </c>
      <c r="E12" t="s">
        <v>25</v>
      </c>
      <c r="F12" t="s">
        <v>102</v>
      </c>
    </row>
    <row r="13">
      <c r="A13">
        <v>2</v>
      </c>
      <c r="B13" t="s">
        <v>103</v>
      </c>
      <c r="C13" t="s">
        <v>92</v>
      </c>
      <c r="D13" s="11">
        <v>0.48</v>
      </c>
      <c r="E13" t="s">
        <v>47</v>
      </c>
      <c r="F13" t="s">
        <v>78</v>
      </c>
    </row>
    <row r="14">
      <c r="A14">
        <v>2</v>
      </c>
      <c r="B14" t="s">
        <v>104</v>
      </c>
      <c r="C14" t="s">
        <v>92</v>
      </c>
      <c r="D14" s="11">
        <v>0.032</v>
      </c>
      <c r="E14" t="s">
        <v>47</v>
      </c>
      <c r="F14" t="s">
        <v>55</v>
      </c>
    </row>
    <row r="15">
      <c r="A15">
        <v>2</v>
      </c>
      <c r="B15" t="s">
        <v>105</v>
      </c>
      <c r="C15" t="s">
        <v>92</v>
      </c>
      <c r="D15" s="11">
        <v>0.024</v>
      </c>
      <c r="E15" t="s">
        <v>47</v>
      </c>
      <c r="F15" t="s">
        <v>66</v>
      </c>
    </row>
    <row r="16">
      <c r="A16">
        <v>2</v>
      </c>
      <c r="B16" t="s">
        <v>106</v>
      </c>
      <c r="C16" t="s">
        <v>92</v>
      </c>
      <c r="D16" s="11">
        <v>0.064</v>
      </c>
      <c r="E16" t="s">
        <v>47</v>
      </c>
      <c r="F16" t="s">
        <v>66</v>
      </c>
    </row>
    <row r="17">
      <c r="A17">
        <v>2</v>
      </c>
      <c r="B17" t="s">
        <v>107</v>
      </c>
      <c r="C17" t="s">
        <v>92</v>
      </c>
      <c r="D17" s="11">
        <v>0.04</v>
      </c>
      <c r="E17" t="s">
        <v>47</v>
      </c>
      <c r="F17" t="s">
        <v>66</v>
      </c>
    </row>
    <row r="18">
      <c r="A18">
        <v>2</v>
      </c>
      <c r="B18" t="s">
        <v>108</v>
      </c>
      <c r="C18" t="s">
        <v>92</v>
      </c>
      <c r="D18" s="11">
        <v>0.001</v>
      </c>
      <c r="E18" t="s">
        <v>47</v>
      </c>
      <c r="F18" t="s">
        <v>66</v>
      </c>
    </row>
    <row r="19">
      <c r="A19">
        <v>2</v>
      </c>
      <c r="B19" t="s">
        <v>109</v>
      </c>
      <c r="C19" t="s">
        <v>92</v>
      </c>
      <c r="D19" s="11">
        <v>0.001</v>
      </c>
      <c r="E19" t="s">
        <v>47</v>
      </c>
      <c r="F19" t="s">
        <v>52</v>
      </c>
    </row>
    <row r="20">
      <c r="A20">
        <v>2</v>
      </c>
      <c r="B20" t="s">
        <v>110</v>
      </c>
      <c r="C20" t="s">
        <v>92</v>
      </c>
      <c r="D20" s="11">
        <v>0.08</v>
      </c>
      <c r="E20" t="s">
        <v>25</v>
      </c>
      <c r="F20" t="s">
        <v>37</v>
      </c>
    </row>
    <row r="21">
      <c r="A21">
        <v>2</v>
      </c>
      <c r="B21" t="s">
        <v>111</v>
      </c>
      <c r="C21" t="s">
        <v>92</v>
      </c>
      <c r="D21" s="11">
        <v>0.001</v>
      </c>
      <c r="E21" t="s">
        <v>47</v>
      </c>
      <c r="F21" t="s">
        <v>46</v>
      </c>
    </row>
    <row r="22">
      <c r="A22">
        <v>2</v>
      </c>
      <c r="B22" t="s">
        <v>112</v>
      </c>
      <c r="C22" t="s">
        <v>92</v>
      </c>
      <c r="D22" s="11">
        <v>0.001</v>
      </c>
      <c r="E22" t="s">
        <v>47</v>
      </c>
      <c r="F22" t="s">
        <v>83</v>
      </c>
    </row>
    <row r="23">
      <c r="A23">
        <v>1</v>
      </c>
      <c r="B23" t="s">
        <v>113</v>
      </c>
      <c r="C23" t="s">
        <v>89</v>
      </c>
      <c r="D23" s="11">
        <v>0.5</v>
      </c>
      <c r="E23" t="s">
        <v>25</v>
      </c>
      <c r="F23" t="s">
        <v>114</v>
      </c>
    </row>
    <row r="24">
      <c r="A24">
        <v>2</v>
      </c>
      <c r="B24" t="s">
        <v>115</v>
      </c>
      <c r="C24" t="s">
        <v>89</v>
      </c>
      <c r="D24" s="11">
        <v>0.5</v>
      </c>
      <c r="E24" t="s">
        <v>25</v>
      </c>
      <c r="F24" t="s">
        <v>102</v>
      </c>
    </row>
    <row r="25">
      <c r="A25">
        <v>3</v>
      </c>
      <c r="B25" t="s">
        <v>116</v>
      </c>
      <c r="C25" t="s">
        <v>92</v>
      </c>
      <c r="D25" s="11">
        <v>0.3</v>
      </c>
      <c r="E25" t="s">
        <v>47</v>
      </c>
      <c r="F25" t="s">
        <v>78</v>
      </c>
    </row>
    <row r="26">
      <c r="A26">
        <v>3</v>
      </c>
      <c r="B26" t="s">
        <v>117</v>
      </c>
      <c r="C26" t="s">
        <v>92</v>
      </c>
      <c r="D26" s="11">
        <v>0.02</v>
      </c>
      <c r="E26" t="s">
        <v>47</v>
      </c>
      <c r="F26" t="s">
        <v>55</v>
      </c>
    </row>
    <row r="27">
      <c r="A27">
        <v>3</v>
      </c>
      <c r="B27" t="s">
        <v>118</v>
      </c>
      <c r="C27" t="s">
        <v>92</v>
      </c>
      <c r="D27" s="11">
        <v>0.015</v>
      </c>
      <c r="E27" t="s">
        <v>47</v>
      </c>
      <c r="F27" t="s">
        <v>66</v>
      </c>
    </row>
    <row r="28">
      <c r="A28">
        <v>3</v>
      </c>
      <c r="B28" t="s">
        <v>119</v>
      </c>
      <c r="C28" t="s">
        <v>92</v>
      </c>
      <c r="D28" s="11">
        <v>0.04</v>
      </c>
      <c r="E28" t="s">
        <v>47</v>
      </c>
      <c r="F28" t="s">
        <v>66</v>
      </c>
    </row>
    <row r="29">
      <c r="A29">
        <v>3</v>
      </c>
      <c r="B29" t="s">
        <v>120</v>
      </c>
      <c r="C29" t="s">
        <v>92</v>
      </c>
      <c r="D29" s="11">
        <v>0.025</v>
      </c>
      <c r="E29" t="s">
        <v>47</v>
      </c>
      <c r="F29" t="s">
        <v>66</v>
      </c>
    </row>
    <row r="30">
      <c r="A30">
        <v>3</v>
      </c>
      <c r="B30" t="s">
        <v>121</v>
      </c>
      <c r="C30" t="s">
        <v>92</v>
      </c>
      <c r="D30" s="11">
        <v>0.001</v>
      </c>
      <c r="E30" t="s">
        <v>47</v>
      </c>
      <c r="F30" t="s">
        <v>66</v>
      </c>
    </row>
    <row r="31">
      <c r="A31">
        <v>3</v>
      </c>
      <c r="B31" t="s">
        <v>122</v>
      </c>
      <c r="C31" t="s">
        <v>92</v>
      </c>
      <c r="D31" s="11">
        <v>0.001</v>
      </c>
      <c r="E31" t="s">
        <v>47</v>
      </c>
      <c r="F31" t="s">
        <v>52</v>
      </c>
    </row>
    <row r="32">
      <c r="A32">
        <v>3</v>
      </c>
      <c r="B32" t="s">
        <v>123</v>
      </c>
      <c r="C32" t="s">
        <v>92</v>
      </c>
      <c r="D32" s="11">
        <v>0.05</v>
      </c>
      <c r="E32" t="s">
        <v>25</v>
      </c>
      <c r="F32" t="s">
        <v>37</v>
      </c>
    </row>
    <row r="33">
      <c r="A33">
        <v>3</v>
      </c>
      <c r="B33" t="s">
        <v>124</v>
      </c>
      <c r="C33" t="s">
        <v>92</v>
      </c>
      <c r="D33" s="11">
        <v>0.001</v>
      </c>
      <c r="E33" t="s">
        <v>47</v>
      </c>
      <c r="F33" t="s">
        <v>46</v>
      </c>
    </row>
    <row r="34">
      <c r="A34">
        <v>3</v>
      </c>
      <c r="B34" t="s">
        <v>125</v>
      </c>
      <c r="C34" t="s">
        <v>92</v>
      </c>
      <c r="D34" s="11">
        <v>0.001</v>
      </c>
      <c r="E34" t="s">
        <v>47</v>
      </c>
      <c r="F34" t="s">
        <v>83</v>
      </c>
    </row>
    <row r="35">
      <c r="A35">
        <v>2</v>
      </c>
      <c r="B35" t="s">
        <v>126</v>
      </c>
      <c r="C35" t="s">
        <v>89</v>
      </c>
      <c r="D35" s="11">
        <v>0.06</v>
      </c>
      <c r="E35" t="s">
        <v>47</v>
      </c>
      <c r="F35" t="s">
        <v>127</v>
      </c>
    </row>
    <row r="36">
      <c r="A36">
        <v>3</v>
      </c>
      <c r="B36" t="s">
        <v>128</v>
      </c>
      <c r="C36" t="s">
        <v>92</v>
      </c>
      <c r="D36" s="11">
        <v>0.03</v>
      </c>
      <c r="E36" t="s">
        <v>47</v>
      </c>
      <c r="F36" t="s">
        <v>55</v>
      </c>
    </row>
    <row r="37">
      <c r="A37">
        <v>3</v>
      </c>
      <c r="B37" t="s">
        <v>129</v>
      </c>
      <c r="C37" t="s">
        <v>92</v>
      </c>
      <c r="D37" s="11">
        <v>0.03</v>
      </c>
      <c r="E37" t="s">
        <v>47</v>
      </c>
      <c r="F37" t="s">
        <v>40</v>
      </c>
    </row>
    <row r="38">
      <c r="A38">
        <v>2</v>
      </c>
      <c r="B38" t="s">
        <v>130</v>
      </c>
      <c r="C38" t="s">
        <v>92</v>
      </c>
      <c r="D38" s="11">
        <v>0.01</v>
      </c>
      <c r="E38" t="s">
        <v>47</v>
      </c>
      <c r="F38" t="s">
        <v>55</v>
      </c>
    </row>
    <row r="39">
      <c r="A39">
        <v>2</v>
      </c>
      <c r="B39" t="s">
        <v>131</v>
      </c>
      <c r="C39" t="s">
        <v>92</v>
      </c>
      <c r="D39" s="11">
        <v>0.001</v>
      </c>
      <c r="E39" t="s">
        <v>47</v>
      </c>
      <c r="F39" t="s">
        <v>46</v>
      </c>
    </row>
    <row r="40">
      <c r="A40">
        <v>1</v>
      </c>
      <c r="B40" t="s">
        <v>132</v>
      </c>
      <c r="C40" t="s">
        <v>92</v>
      </c>
      <c r="D40" s="11">
        <v>0.2</v>
      </c>
      <c r="E40" t="s">
        <v>25</v>
      </c>
      <c r="F40" t="s">
        <v>60</v>
      </c>
    </row>
    <row r="41">
      <c r="A41">
        <v>1</v>
      </c>
      <c r="B41" t="s">
        <v>133</v>
      </c>
      <c r="C41" t="s">
        <v>92</v>
      </c>
      <c r="D41" s="11">
        <v>0.05</v>
      </c>
      <c r="E41" t="s">
        <v>47</v>
      </c>
      <c r="F41" t="s">
        <v>63</v>
      </c>
    </row>
    <row r="42">
      <c r="A42">
        <v>1</v>
      </c>
      <c r="B42" t="s">
        <v>134</v>
      </c>
      <c r="C42" t="s">
        <v>92</v>
      </c>
      <c r="D42" s="11">
        <v>1</v>
      </c>
      <c r="E42" t="s">
        <v>43</v>
      </c>
      <c r="F4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v>1</v>
      </c>
      <c r="C2" t="s">
        <v>141</v>
      </c>
      <c r="D2" t="s" s="14">
        <v>142</v>
      </c>
      <c r="E2" t="s" s="14">
        <v>143</v>
      </c>
      <c r="F2"/>
    </row>
    <row r="3">
      <c r="A3" t="s">
        <v>2</v>
      </c>
      <c r="B3">
        <v>2</v>
      </c>
      <c r="C3" t="s">
        <v>144</v>
      </c>
      <c r="D3" t="s" s="14">
        <v>145</v>
      </c>
      <c r="E3" t="s" s="14"/>
      <c r="F3"/>
    </row>
    <row r="4">
      <c r="A4" t="s">
        <v>2</v>
      </c>
      <c r="B4">
        <v>3</v>
      </c>
      <c r="C4" t="s">
        <v>146</v>
      </c>
      <c r="D4" t="s" s="14">
        <v>147</v>
      </c>
      <c r="E4" t="s" s="14"/>
      <c r="F4"/>
    </row>
    <row r="5">
      <c r="A5" t="s">
        <v>2</v>
      </c>
      <c r="B5">
        <v>4</v>
      </c>
      <c r="C5" t="s">
        <v>148</v>
      </c>
      <c r="D5" t="inlineStr" s="14">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4">
        <v>149</v>
      </c>
      <c r="F5"/>
    </row>
    <row r="6">
      <c r="A6" t="s">
        <v>2</v>
      </c>
      <c r="B6">
        <v>5</v>
      </c>
      <c r="C6" t="s">
        <v>150</v>
      </c>
      <c r="D6" t="s" s="14">
        <v>151</v>
      </c>
      <c r="E6" t="s" s="14"/>
      <c r="F6"/>
    </row>
    <row r="7">
      <c r="A7" t="s">
        <v>2</v>
      </c>
      <c r="B7">
        <v>6</v>
      </c>
      <c r="C7" t="s">
        <v>152</v>
      </c>
      <c r="D7" t="s" s="14">
        <v>153</v>
      </c>
      <c r="E7" t="s" s="14"/>
      <c r="F7"/>
    </row>
    <row r="8">
      <c r="A8" t="s">
        <v>2</v>
      </c>
      <c r="B8">
        <v>7</v>
      </c>
      <c r="C8" t="s">
        <v>154</v>
      </c>
      <c r="D8" t="s" s="14">
        <v>155</v>
      </c>
      <c r="E8" t="s" s="14"/>
      <c r="F8"/>
    </row>
    <row r="9">
      <c r="A9" t="s">
        <v>2</v>
      </c>
      <c r="B9">
        <v>8</v>
      </c>
      <c r="C9" t="s">
        <v>156</v>
      </c>
      <c r="D9" t="s" s="14">
        <v>157</v>
      </c>
      <c r="E9" t="s" s="14"/>
      <c r="F9"/>
    </row>
    <row r="10">
      <c r="A10" t="s">
        <v>2</v>
      </c>
      <c r="B10">
        <v>9</v>
      </c>
      <c r="C10" t="s">
        <v>158</v>
      </c>
      <c r="D10" t="inlineStr" s="14">
        <is>
          <t>Lier la sauce Nantua — Remettre le fond dans une sauteuse, le réduire si nécessaire. Ajouter le velouté de poisson et laisser réduire. Crémer, réduire à nouveau.</t>
        </is>
      </c>
      <c r="E10" t="s" s="14"/>
      <c r="F10"/>
    </row>
    <row r="11">
      <c r="A11" t="s">
        <v>2</v>
      </c>
      <c r="B11">
        <v>10</v>
      </c>
      <c r="C11" t="s">
        <v>159</v>
      </c>
      <c r="D11" t="s" s="14">
        <v>160</v>
      </c>
      <c r="E11" t="s" s="14"/>
      <c r="F11"/>
    </row>
    <row r="12">
      <c r="A12" t="s">
        <v>2</v>
      </c>
      <c r="B12">
        <v>11</v>
      </c>
      <c r="C12" t="s">
        <v>161</v>
      </c>
      <c r="D12" t="s" s="14">
        <v>162</v>
      </c>
      <c r="E12" t="s" s="14"/>
      <c r="F12"/>
    </row>
    <row r="13">
      <c r="A13" t="s">
        <v>2</v>
      </c>
      <c r="B13">
        <v>12</v>
      </c>
      <c r="C13" t="s">
        <v>156</v>
      </c>
      <c r="D13" t="s" s="14">
        <v>163</v>
      </c>
      <c r="E13" t="s" s="14">
        <v>164</v>
      </c>
      <c r="F13"/>
    </row>
    <row r="14">
      <c r="A14" t="s">
        <v>165</v>
      </c>
      <c r="B14">
        <v>1</v>
      </c>
      <c r="C14" t="s">
        <v>152</v>
      </c>
      <c r="D14" t="s" s="14">
        <v>166</v>
      </c>
      <c r="E14" t="s" s="14">
        <v>167</v>
      </c>
      <c r="F14"/>
    </row>
    <row r="15">
      <c r="A15" t="s">
        <v>165</v>
      </c>
      <c r="B15">
        <v>2</v>
      </c>
      <c r="C15" t="s">
        <v>146</v>
      </c>
      <c r="D15" t="s" s="14">
        <v>168</v>
      </c>
      <c r="E15" t="s" s="14">
        <v>169</v>
      </c>
      <c r="F15"/>
    </row>
    <row r="16">
      <c r="A16" t="s">
        <v>165</v>
      </c>
      <c r="B16">
        <v>3</v>
      </c>
      <c r="C16" t="s">
        <v>170</v>
      </c>
      <c r="D16" t="s" s="14">
        <v>171</v>
      </c>
      <c r="E16" t="s" s="14">
        <v>172</v>
      </c>
      <c r="F16"/>
    </row>
    <row r="17">
      <c r="A17" t="s">
        <v>165</v>
      </c>
      <c r="B17">
        <v>4</v>
      </c>
      <c r="C17" t="s">
        <v>173</v>
      </c>
      <c r="D17" t="s" s="14">
        <v>174</v>
      </c>
      <c r="E17" t="s" s="14">
        <v>175</v>
      </c>
      <c r="F17"/>
    </row>
    <row r="18">
      <c r="A18" t="s">
        <v>165</v>
      </c>
      <c r="B18">
        <v>5</v>
      </c>
      <c r="C18" t="s">
        <v>176</v>
      </c>
      <c r="D18" t="s" s="14">
        <v>177</v>
      </c>
      <c r="E18" t="s" s="14">
        <v>178</v>
      </c>
      <c r="F18"/>
    </row>
    <row r="19">
      <c r="A19" t="s">
        <v>165</v>
      </c>
      <c r="B19">
        <v>6</v>
      </c>
      <c r="C19" t="s">
        <v>179</v>
      </c>
      <c r="D19" t="s" s="14">
        <v>180</v>
      </c>
      <c r="E19" t="s" s="14">
        <v>181</v>
      </c>
      <c r="F19" t="s">
        <v>182</v>
      </c>
    </row>
    <row r="20">
      <c r="A20" t="s">
        <v>165</v>
      </c>
      <c r="B20">
        <v>7</v>
      </c>
      <c r="C20" t="s">
        <v>156</v>
      </c>
      <c r="D20" t="s" s="14">
        <v>183</v>
      </c>
      <c r="E20" t="s" s="14"/>
      <c r="F20"/>
    </row>
    <row r="21">
      <c r="A21" t="s">
        <v>165</v>
      </c>
      <c r="B21">
        <v>8</v>
      </c>
      <c r="C21" t="s">
        <v>184</v>
      </c>
      <c r="D21" t="s" s="14">
        <v>185</v>
      </c>
      <c r="E21" t="s" s="14">
        <v>186</v>
      </c>
      <c r="F21"/>
    </row>
    <row r="22">
      <c r="A22" t="s">
        <v>187</v>
      </c>
      <c r="B22">
        <v>1</v>
      </c>
      <c r="C22" t="s">
        <v>141</v>
      </c>
      <c r="D22" t="s" s="14">
        <v>142</v>
      </c>
      <c r="E22" t="s" s="14"/>
      <c r="F22"/>
    </row>
    <row r="23">
      <c r="A23" t="s">
        <v>187</v>
      </c>
      <c r="B23">
        <v>2</v>
      </c>
      <c r="C23" t="s">
        <v>188</v>
      </c>
      <c r="D23" t="inlineStr" s="14">
        <is>
          <t>Réaliser le Roux Blanc et le refroidir — Le réaliser dans une sauteuse suffisamment grande. Arrêter la cuisson lorsqu'il blanchit et devient mousseux. Le laisser refroidir.</t>
        </is>
      </c>
      <c r="E23" t="s" s="14"/>
      <c r="F23"/>
    </row>
    <row r="24">
      <c r="A24" t="s">
        <v>187</v>
      </c>
      <c r="B24">
        <v>3</v>
      </c>
      <c r="C24" t="s">
        <v>189</v>
      </c>
      <c r="D24" t="s" s="14">
        <v>190</v>
      </c>
      <c r="E24" t="s" s="14"/>
      <c r="F24"/>
    </row>
    <row r="25">
      <c r="A25" t="s">
        <v>187</v>
      </c>
      <c r="B25">
        <v>4</v>
      </c>
      <c r="C25" t="s">
        <v>191</v>
      </c>
      <c r="D25" t="inlineStr" s="14">
        <is>
          <t>Confectionner le velouté — Verser la moitié du fumet bouillant en une seule fois sur le roux froid. Mélanger hors du feu au fouet à sauce. Verser progressivement le reste sans arrêter de remuer. La consistance doit être lisse, homogène et sans grumeaux.</t>
        </is>
      </c>
      <c r="E25" t="s" s="14"/>
      <c r="F25"/>
    </row>
    <row r="26">
      <c r="A26" t="s">
        <v>187</v>
      </c>
      <c r="B26">
        <v>5</v>
      </c>
      <c r="C26" t="s">
        <v>192</v>
      </c>
      <c r="D26" t="s" s="14">
        <v>193</v>
      </c>
      <c r="E26" t="s" s="14">
        <v>194</v>
      </c>
      <c r="F26"/>
    </row>
    <row r="27">
      <c r="A27" t="s">
        <v>187</v>
      </c>
      <c r="B27">
        <v>6</v>
      </c>
      <c r="C27" t="s">
        <v>156</v>
      </c>
      <c r="D27" t="s" s="14">
        <v>195</v>
      </c>
      <c r="E27" t="s" s="14">
        <v>196</v>
      </c>
      <c r="F27"/>
    </row>
    <row r="28">
      <c r="A28" t="s">
        <v>197</v>
      </c>
      <c r="B28">
        <v>1</v>
      </c>
      <c r="C28" t="s">
        <v>141</v>
      </c>
      <c r="D28" t="s" s="14">
        <v>198</v>
      </c>
      <c r="E28" t="s" s="14"/>
      <c r="F28"/>
    </row>
    <row r="29">
      <c r="A29" t="s">
        <v>197</v>
      </c>
      <c r="B29">
        <v>2</v>
      </c>
      <c r="C29" t="s">
        <v>199</v>
      </c>
      <c r="D29"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9" t="s" s="14"/>
      <c r="F29"/>
    </row>
    <row r="30">
      <c r="A30" t="s">
        <v>197</v>
      </c>
      <c r="B30">
        <v>3</v>
      </c>
      <c r="C30" t="s">
        <v>154</v>
      </c>
      <c r="D30" t="inlineStr" s="14">
        <is>
          <t>Cuire le roux blanc — Cuire très doucement à feu réduit sans arrêter de mélanger. Arrêter la cuisson lorsqu'il blanchit et devient mousseux — on dit alors qu'il « fleurit ».</t>
        </is>
      </c>
      <c r="E30" t="s" s="14">
        <v>200</v>
      </c>
      <c r="F30"/>
    </row>
    <row r="31">
      <c r="A31" t="s">
        <v>197</v>
      </c>
      <c r="B31">
        <v>4</v>
      </c>
      <c r="C31" t="s">
        <v>184</v>
      </c>
      <c r="D31" t="s" s="14">
        <v>201</v>
      </c>
      <c r="E31" t="s" s="14"/>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7">
        <v>202</v>
      </c>
      <c r="B1"/>
      <c r="C1"/>
      <c r="D1"/>
    </row>
    <row r="2">
      <c r="A2" t="str" s="15">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6">
        <v>203</v>
      </c>
      <c r="B4"/>
      <c r="C4"/>
      <c r="D4"/>
    </row>
    <row r="5">
      <c r="A5" t="s" s="17">
        <v>204</v>
      </c>
      <c r="B5" t="str" s="14">
        <f>"[METTRE EN PLACE] "&amp;Procedure!D2</f>
        <v>[METTRE EN PLACE] Mettre en place — Peser, mesurer et contrôler les denrées.</v>
      </c>
      <c r="C5"/>
      <c r="D5"/>
    </row>
    <row r="6">
      <c r="A6"/>
      <c r="B6" t="str" s="18">
        <f>"ℹ "&amp;Procedure!E2</f>
        <v>ℹ</v>
      </c>
      <c r="C6"/>
      <c r="D6"/>
    </row>
    <row r="7">
      <c r="A7" t="s" s="17">
        <v>205</v>
      </c>
      <c r="B7" t="str" s="14">
        <f>"[CHÂTRER] "&amp;Procedure!D3</f>
        <v>[CHÂTRER] Laver, brosser et châtrer les écrevisses. Les égoutter soigneusement.</v>
      </c>
      <c r="C7"/>
      <c r="D7"/>
    </row>
    <row r="8">
      <c r="A8"/>
      <c r="B8" t="str">
        <f>Besoins!B24</f>
        <v>Écrevisses vivantes</v>
      </c>
      <c r="C8" s="11">
        <f>Besoins!E24</f>
        <v>1</v>
      </c>
      <c r="D8" t="str">
        <f>Besoins!F24</f>
        <v>kg</v>
      </c>
    </row>
    <row r="9">
      <c r="A9" t="s" s="17">
        <v>206</v>
      </c>
      <c r="B9" t="str" s="14">
        <f>"[ÉPLUCHER] "&amp;Procedure!D4</f>
        <v>[ÉPLUCHER] Éplucher, laver et tailler les légumes de la garniture aromatique.</v>
      </c>
      <c r="C9"/>
      <c r="D9"/>
    </row>
    <row r="10">
      <c r="A10"/>
      <c r="B10" t="s">
        <v>207</v>
      </c>
      <c r="C10" s="11">
        <f>'Besoins'!$B$2*0.1</f>
        <v>0.1</v>
      </c>
      <c r="D10" t="s">
        <v>47</v>
      </c>
    </row>
    <row r="11">
      <c r="A11"/>
      <c r="B11" t="s">
        <v>208</v>
      </c>
      <c r="C11" s="11">
        <f>'Besoins'!$B$2*0.1</f>
        <v>0.1</v>
      </c>
      <c r="D11" t="s">
        <v>47</v>
      </c>
    </row>
    <row r="12">
      <c r="A12"/>
      <c r="B12" t="s">
        <v>209</v>
      </c>
      <c r="C12" s="11">
        <f>'Besoins'!$B$2*0.4</f>
        <v>0.4</v>
      </c>
      <c r="D12" t="s">
        <v>47</v>
      </c>
    </row>
    <row r="13">
      <c r="A13"/>
      <c r="B13" t="str">
        <f>Besoins!B22</f>
        <v>TOMATE ronde Espagne cat.I 67-82mm</v>
      </c>
      <c r="C13" s="11">
        <f>Besoins!E22</f>
        <v>0.4</v>
      </c>
      <c r="D13" t="str">
        <f>Besoins!F22</f>
        <v>kg</v>
      </c>
    </row>
    <row r="14">
      <c r="A14"/>
      <c r="B14" t="str">
        <f>Besoins!B9</f>
        <v>concentré de tomates</v>
      </c>
      <c r="C14" s="11">
        <f>Besoins!E9</f>
        <v>0.04</v>
      </c>
      <c r="D14" t="str">
        <f>Besoins!F9</f>
        <v>kg</v>
      </c>
    </row>
    <row r="15">
      <c r="A15"/>
      <c r="B15" t="s">
        <v>210</v>
      </c>
      <c r="C15" s="11">
        <f>'Besoins'!$B$2*1</f>
        <v>1</v>
      </c>
      <c r="D15" t="s">
        <v>43</v>
      </c>
    </row>
    <row r="16">
      <c r="A16" t="s" s="17">
        <v>211</v>
      </c>
      <c r="B16" t="str" s="14">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11">
        <f>Besoins!E24</f>
        <v>1</v>
      </c>
      <c r="D17" t="str">
        <f>Besoins!F24</f>
        <v>kg</v>
      </c>
    </row>
    <row r="18">
      <c r="A18"/>
      <c r="B18" t="s">
        <v>212</v>
      </c>
      <c r="C18" s="11">
        <f>'Besoins'!$B$2*0.05</f>
        <v>0.05</v>
      </c>
      <c r="D18" t="s">
        <v>47</v>
      </c>
    </row>
    <row r="19">
      <c r="A19"/>
      <c r="B19" t="s">
        <v>207</v>
      </c>
      <c r="C19" s="11">
        <f>'Besoins'!$B$2*0.1</f>
        <v>0.1</v>
      </c>
      <c r="D19" t="s">
        <v>47</v>
      </c>
    </row>
    <row r="20">
      <c r="A20"/>
      <c r="B20" t="s">
        <v>208</v>
      </c>
      <c r="C20" s="11">
        <f>'Besoins'!$B$2*0.1</f>
        <v>0.1</v>
      </c>
      <c r="D20" t="s">
        <v>47</v>
      </c>
    </row>
    <row r="21">
      <c r="A21"/>
      <c r="B21" t="s">
        <v>209</v>
      </c>
      <c r="C21" s="11">
        <f>'Besoins'!$B$2*0.4</f>
        <v>0.4</v>
      </c>
      <c r="D21" t="s">
        <v>47</v>
      </c>
    </row>
    <row r="22">
      <c r="A22"/>
      <c r="B22" t="str">
        <f>Besoins!B22</f>
        <v>TOMATE ronde Espagne cat.I 67-82mm</v>
      </c>
      <c r="C22" s="11">
        <f>Besoins!E22</f>
        <v>0.4</v>
      </c>
      <c r="D22" t="str">
        <f>Besoins!F22</f>
        <v>kg</v>
      </c>
    </row>
    <row r="23">
      <c r="A23"/>
      <c r="B23" t="str">
        <f>Besoins!B9</f>
        <v>concentré de tomates</v>
      </c>
      <c r="C23" s="11">
        <f>Besoins!E9</f>
        <v>0.04</v>
      </c>
      <c r="D23" t="str">
        <f>Besoins!F9</f>
        <v>kg</v>
      </c>
    </row>
    <row r="24">
      <c r="A24"/>
      <c r="B24" t="str">
        <f>Besoins!B7</f>
        <v>Cognac VS (flambé, sauce)</v>
      </c>
      <c r="C24" s="11">
        <f>Besoins!E7</f>
        <v>0.05</v>
      </c>
      <c r="D24" t="str">
        <f>Besoins!F7</f>
        <v>lt</v>
      </c>
    </row>
    <row r="25">
      <c r="A25"/>
      <c r="B25" t="s">
        <v>213</v>
      </c>
      <c r="C25" s="11">
        <f>'Besoins'!$B$2*0.2</f>
        <v>0.2</v>
      </c>
      <c r="D25" t="s">
        <v>25</v>
      </c>
    </row>
    <row r="26">
      <c r="A26"/>
      <c r="B26" t="s">
        <v>214</v>
      </c>
      <c r="C26" s="11">
        <f>'Besoins'!$B$2*0.8</f>
        <v>0.8</v>
      </c>
      <c r="D26" t="s">
        <v>25</v>
      </c>
    </row>
    <row r="27">
      <c r="A27"/>
      <c r="B27" t="s">
        <v>210</v>
      </c>
      <c r="C27" s="11">
        <f>'Besoins'!$B$2*1</f>
        <v>1</v>
      </c>
      <c r="D27" t="s">
        <v>43</v>
      </c>
    </row>
    <row r="28">
      <c r="A28"/>
      <c r="B28" t="str" s="18">
        <f>"ℹ "&amp;Procedure!E5</f>
        <v>ℹ</v>
      </c>
      <c r="C28"/>
      <c r="D28"/>
    </row>
    <row r="29">
      <c r="A29" t="s" s="17">
        <v>215</v>
      </c>
      <c r="B29" t="str" s="14">
        <f>"[ÉGOUTTER] "&amp;Procedure!D6</f>
        <v>[ÉGOUTTER] Égoutter les écrevisses et les décortiquer — Réserver les queues décortiquées pour une autre utilisation.</v>
      </c>
      <c r="C29"/>
      <c r="D29"/>
    </row>
    <row r="30">
      <c r="A30"/>
      <c r="B30" t="str">
        <f>Besoins!B24</f>
        <v>Écrevisses vivantes</v>
      </c>
      <c r="C30" s="11">
        <f>Besoins!E24</f>
        <v>1</v>
      </c>
      <c r="D30" t="str">
        <f>Besoins!F24</f>
        <v>kg</v>
      </c>
    </row>
    <row r="31">
      <c r="A31" t="s" s="17">
        <v>216</v>
      </c>
      <c r="B31" t="str" s="14">
        <f>"[CONCASSER] "&amp;Procedure!D7</f>
        <v>[CONCASSER] Broyer les carapaces à l'aide d'un pilon et les remettre en cuisson.</v>
      </c>
      <c r="C31"/>
      <c r="D31"/>
    </row>
    <row r="32">
      <c r="A32"/>
      <c r="B32" t="str">
        <f>Besoins!B24</f>
        <v>Écrevisses vivantes</v>
      </c>
      <c r="C32" s="11">
        <f>Besoins!E24</f>
        <v>1</v>
      </c>
      <c r="D32" t="str">
        <f>Besoins!F24</f>
        <v>kg</v>
      </c>
    </row>
    <row r="33">
      <c r="A33" t="s" s="17">
        <v>217</v>
      </c>
      <c r="B33" t="str" s="14">
        <f>"[RÉDUIRE] "&amp;Procedure!D8</f>
        <v>[RÉDUIRE] Laisser réduire doucement le fond de sauce Nantua.</v>
      </c>
      <c r="C33"/>
      <c r="D33"/>
    </row>
    <row r="34">
      <c r="A34" t="s" s="17">
        <v>218</v>
      </c>
      <c r="B34" t="str" s="14">
        <f>"[PASSER] "&amp;Procedure!D9</f>
        <v>[PASSER] Passer le fond de sauce au chinois ordinaire en foulant fortement.</v>
      </c>
      <c r="C34"/>
      <c r="D34"/>
    </row>
    <row r="35">
      <c r="A35" t="s" s="17">
        <v>219</v>
      </c>
      <c r="B35" t="str" s="14">
        <f>"[LIER] "&amp;Procedure!D10</f>
        <v>[LIER] Lier la sauce Nantua — Remettre le fond dans une sauteuse, le réduire si nécessaire. Ajouter le velouté de poisson et laisser réduire. Crémer, réduire à nouveau.</v>
      </c>
      <c r="C35"/>
      <c r="D35"/>
    </row>
    <row r="36">
      <c r="A36"/>
      <c r="B36" t="s">
        <v>220</v>
      </c>
      <c r="C36" s="11">
        <f>'Besoins'!$B$2*0.5</f>
        <v>0.5</v>
      </c>
      <c r="D36" t="s">
        <v>25</v>
      </c>
    </row>
    <row r="37">
      <c r="A37"/>
      <c r="B37" t="str">
        <f>Besoins!B16</f>
        <v>Crème liquide entière 35% MG UHT</v>
      </c>
      <c r="C37" s="11">
        <f>Besoins!E16</f>
        <v>0.2</v>
      </c>
      <c r="D37" t="str">
        <f>Besoins!F16</f>
        <v>lt</v>
      </c>
    </row>
    <row r="38">
      <c r="A38" t="s" s="17">
        <v>221</v>
      </c>
      <c r="B38" t="str" s="14">
        <f>"[VÉRIFIER] "&amp;Procedure!D11</f>
        <v>[VÉRIFIER] Vérifier l'onctuosité et l'assaisonnement.</v>
      </c>
      <c r="C38"/>
      <c r="D38"/>
    </row>
    <row r="39">
      <c r="A39"/>
      <c r="B39" t="str">
        <f>Besoins!B17</f>
        <v>Beurre d'écrevisses</v>
      </c>
      <c r="C39" s="11">
        <f>Besoins!E17</f>
        <v>0.05</v>
      </c>
      <c r="D39" t="str">
        <f>Besoins!F17</f>
        <v>kg</v>
      </c>
    </row>
    <row r="40">
      <c r="A40" t="s" s="17">
        <v>222</v>
      </c>
      <c r="B40" t="str" s="14">
        <f>"[MONTER] "&amp;Procedure!D12</f>
        <v>[MONTER] Monter la sauce au beurre ou au beurre d'écrevisses.</v>
      </c>
      <c r="C40"/>
      <c r="D40"/>
    </row>
    <row r="41">
      <c r="A41" t="s" s="17">
        <v>223</v>
      </c>
      <c r="B41" t="str" s="14">
        <f>"[PASSER] "&amp;Procedure!D13</f>
        <v>[PASSER] Passer la sauce au chinois étamine — La tamponner en surface et la réserver à couvert au bain-marie, ou refroidir rapidement.</v>
      </c>
      <c r="C41"/>
      <c r="D41"/>
    </row>
    <row r="42">
      <c r="A42"/>
      <c r="B42" t="str" s="18">
        <f>"ℹ "&amp;Procedure!E13</f>
        <v>ℹ</v>
      </c>
      <c r="C42"/>
      <c r="D42"/>
    </row>
    <row r="43">
      <c r="A43"/>
      <c r="B43"/>
      <c r="C43"/>
      <c r="D43"/>
    </row>
    <row r="44">
      <c r="A44" t="s" s="16">
        <v>224</v>
      </c>
      <c r="B44"/>
      <c r="C44"/>
      <c r="D44"/>
    </row>
    <row r="45">
      <c r="A45" t="s" s="17">
        <v>204</v>
      </c>
      <c r="B45" t="str" s="14">
        <f>"[CONCASSER] "&amp;Procedure!D14</f>
        <v>[CONCASSER] Concasser, dégorger rapidement et rincer les arêtes</v>
      </c>
      <c r="C45"/>
      <c r="D45"/>
    </row>
    <row r="46">
      <c r="A46"/>
      <c r="B46" t="str" s="18">
        <f>"ℹ "&amp;Procedure!E14</f>
        <v>ℹ</v>
      </c>
      <c r="C46"/>
      <c r="D46"/>
    </row>
    <row r="47">
      <c r="A47" t="s" s="17">
        <v>205</v>
      </c>
      <c r="B47" t="str" s="14">
        <f>"[ÉPLUCHER] "&amp;Procedure!D15</f>
        <v>[ÉPLUCHER] Éplucher et laver tous les légumes — émincer les éléments de la garniture</v>
      </c>
      <c r="C47"/>
      <c r="D47"/>
    </row>
    <row r="48">
      <c r="A48"/>
      <c r="B48" t="str" s="18">
        <f>"ℹ "&amp;Procedure!E15</f>
        <v>ℹ</v>
      </c>
      <c r="C48"/>
      <c r="D48"/>
    </row>
    <row r="49">
      <c r="A49" t="s" s="17">
        <v>206</v>
      </c>
      <c r="B49" t="str" s="14">
        <f>"[SUER] "&amp;Procedure!D16</f>
        <v>[SUER] Faire suer au beurre la garniture aromatique finement émincée</v>
      </c>
      <c r="C49"/>
      <c r="D49"/>
    </row>
    <row r="50">
      <c r="A50"/>
      <c r="B50" t="str" s="18">
        <f>"ℹ "&amp;Procedure!E16</f>
        <v>ℹ</v>
      </c>
      <c r="C50"/>
      <c r="D50"/>
    </row>
    <row r="51">
      <c r="A51" t="s" s="17">
        <v>211</v>
      </c>
      <c r="B51" t="str" s="14">
        <f>"[MOUILLER] "&amp;Procedure!D17</f>
        <v>[MOUILLER] Ajouter les arêtes soigneusement égouttées et mouiller</v>
      </c>
      <c r="C51"/>
      <c r="D51"/>
    </row>
    <row r="52">
      <c r="A52"/>
      <c r="B52" t="str" s="18">
        <f>"ℹ "&amp;Procedure!E17</f>
        <v>ℹ</v>
      </c>
      <c r="C52"/>
      <c r="D52"/>
    </row>
    <row r="53">
      <c r="A53" t="s" s="17">
        <v>215</v>
      </c>
      <c r="B53" t="str" s="14">
        <f>"[BOUILLIR] "&amp;Procedure!D18</f>
        <v>[BOUILLIR] Porter à ébullition, écumer fréquemment</v>
      </c>
      <c r="C53"/>
      <c r="D53"/>
    </row>
    <row r="54">
      <c r="A54"/>
      <c r="B54" t="str" s="18">
        <f>"ℹ "&amp;Procedure!E18</f>
        <v>ℹ</v>
      </c>
      <c r="C54"/>
      <c r="D54"/>
    </row>
    <row r="55">
      <c r="A55" t="s" s="17">
        <v>216</v>
      </c>
      <c r="B55" t="str" s="14">
        <f>"[FRÉMIR] "&amp;Procedure!D19</f>
        <v>[FRÉMIR] Laisser frémir pendant 20 à 25 minutes</v>
      </c>
      <c r="C55"/>
      <c r="D55"/>
    </row>
    <row r="56">
      <c r="A56"/>
      <c r="B56" t="str" s="18">
        <f>"ℹ "&amp;Procedure!E19</f>
        <v>ℹ</v>
      </c>
      <c r="C56"/>
      <c r="D56"/>
    </row>
    <row r="57">
      <c r="A57" t="s" s="17">
        <v>217</v>
      </c>
      <c r="B57" t="str" s="14">
        <f>"[PASSER] "&amp;Procedure!D20</f>
        <v>[PASSER] Passer le fumet de poisson au chinois étamine sans fouler</v>
      </c>
      <c r="C57"/>
      <c r="D57"/>
    </row>
    <row r="58">
      <c r="A58" t="s" s="17">
        <v>218</v>
      </c>
      <c r="B58" t="str" s="14">
        <f>"[REFROIDIR] "&amp;Procedure!D21</f>
        <v>[REFROIDIR] Refroidir le fumet rapidement</v>
      </c>
      <c r="C58"/>
      <c r="D58"/>
    </row>
    <row r="59">
      <c r="A59"/>
      <c r="B59" t="str" s="18">
        <f>"ℹ "&amp;Procedure!E21</f>
        <v>ℹ</v>
      </c>
      <c r="C59"/>
      <c r="D59"/>
    </row>
    <row r="60">
      <c r="A60"/>
      <c r="B60"/>
      <c r="C60"/>
      <c r="D60"/>
    </row>
    <row r="61">
      <c r="A61" t="s" s="16">
        <v>225</v>
      </c>
      <c r="B61"/>
      <c r="C61"/>
      <c r="D61"/>
    </row>
    <row r="62">
      <c r="A62" t="s" s="17">
        <v>204</v>
      </c>
      <c r="B62" t="str" s="14">
        <f>"[METTRE EN PLACE] "&amp;Procedure!D22</f>
        <v>[METTRE EN PLACE] Mettre en place — Peser, mesurer et contrôler les denrées.</v>
      </c>
      <c r="C62"/>
      <c r="D62"/>
    </row>
    <row r="63">
      <c r="A63" t="s" s="17">
        <v>205</v>
      </c>
      <c r="B63" t="str" s="14">
        <f>"[RÉALISER] "&amp;Procedure!D23</f>
        <v>[RÉALISER] Réaliser le Roux Blanc et le refroidir — Le réaliser dans une sauteuse suffisamment grande. Arrêter la cuisson lorsqu'il blanchit et devient mousseux. Le laisser refroidir.</v>
      </c>
      <c r="C63"/>
      <c r="D63"/>
    </row>
    <row r="64">
      <c r="A64"/>
      <c r="B64" t="s">
        <v>226</v>
      </c>
      <c r="C64" s="11">
        <f>'Besoins'!$B$2*0.06</f>
        <v>0.06</v>
      </c>
      <c r="D64" t="s">
        <v>47</v>
      </c>
    </row>
    <row r="65">
      <c r="A65" t="s" s="17">
        <v>206</v>
      </c>
      <c r="B65" t="str" s="14">
        <f>"[PORTER] "&amp;Procedure!D24</f>
        <v>[PORTER] Porter le Fumet de Poisson à ébullition.</v>
      </c>
      <c r="C65"/>
      <c r="D65"/>
    </row>
    <row r="66">
      <c r="A66"/>
      <c r="B66" t="s">
        <v>214</v>
      </c>
      <c r="C66" s="11">
        <f>'Besoins'!$B$2*0.5</f>
        <v>0.5</v>
      </c>
      <c r="D66" t="s">
        <v>25</v>
      </c>
    </row>
    <row r="67">
      <c r="A67" t="s" s="17">
        <v>211</v>
      </c>
      <c r="B67" t="str" s="14">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214</v>
      </c>
      <c r="C68" s="11">
        <f>'Besoins'!$B$2*0.5</f>
        <v>0.5</v>
      </c>
      <c r="D68" t="s">
        <v>25</v>
      </c>
    </row>
    <row r="69">
      <c r="A69"/>
      <c r="B69" t="s">
        <v>226</v>
      </c>
      <c r="C69" s="11">
        <f>'Besoins'!$B$2*0.06</f>
        <v>0.06</v>
      </c>
      <c r="D69" t="s">
        <v>47</v>
      </c>
    </row>
    <row r="70">
      <c r="A70"/>
      <c r="B70" t="str">
        <f>Besoins!B11</f>
        <v>Piment de Cayenne</v>
      </c>
      <c r="C70" s="11">
        <f>Besoins!E11</f>
        <v>0.0005</v>
      </c>
      <c r="D70" t="str">
        <f>Besoins!F11</f>
        <v>kg</v>
      </c>
    </row>
    <row r="71">
      <c r="A71" t="s" s="17">
        <v>215</v>
      </c>
      <c r="B71" t="str" s="14">
        <f>"[ASSAISONNER] "&amp;Procedure!D26</f>
        <v>[ASSAISONNER] Assaisonner et cuire — Assaisonner. Porter à ébullition. Laisser réduire très doucement en remuant de temps à autre.</v>
      </c>
      <c r="C71"/>
      <c r="D71"/>
    </row>
    <row r="72">
      <c r="A72"/>
      <c r="B72" t="str" s="18">
        <f>"ℹ "&amp;Procedure!E26</f>
        <v>ℹ</v>
      </c>
      <c r="C72"/>
      <c r="D72"/>
    </row>
    <row r="73">
      <c r="A73" t="s" s="17">
        <v>216</v>
      </c>
      <c r="B73" t="str" s="14">
        <f>"[PASSER] "&amp;Procedure!D27</f>
        <v>[PASSER] Passer au chinois étamine, corner les bords et beurrer en surface. Réserver à couvert au bain-marie, ou refroidir rapidement.</v>
      </c>
      <c r="C73"/>
      <c r="D73"/>
    </row>
    <row r="74">
      <c r="A74"/>
      <c r="B74" t="s">
        <v>212</v>
      </c>
      <c r="C74" s="11">
        <f>'Besoins'!$B$2*0.01</f>
        <v>0.01</v>
      </c>
      <c r="D74" t="s">
        <v>47</v>
      </c>
    </row>
    <row r="75">
      <c r="A75"/>
      <c r="B75" t="str" s="18">
        <f>"ℹ "&amp;Procedure!E27</f>
        <v>ℹ</v>
      </c>
      <c r="C75"/>
      <c r="D75"/>
    </row>
    <row r="76">
      <c r="A76"/>
      <c r="B76"/>
      <c r="C76"/>
      <c r="D76"/>
    </row>
    <row r="77">
      <c r="A77" t="s" s="16">
        <v>227</v>
      </c>
      <c r="B77"/>
      <c r="C77"/>
      <c r="D77"/>
    </row>
    <row r="78">
      <c r="A78" t="s" s="17">
        <v>204</v>
      </c>
      <c r="B78" t="str" s="14">
        <f>"[METTRE EN PLACE] "&amp;Procedure!D28</f>
        <v>[METTRE EN PLACE] Mettre en place — Peser, mesurer et contrôler les denrées. Tamiser la farine. Découper le beurre en parcelles.</v>
      </c>
      <c r="C78"/>
      <c r="D78"/>
    </row>
    <row r="79">
      <c r="A79"/>
      <c r="B79" t="s">
        <v>212</v>
      </c>
      <c r="C79" s="11">
        <f>'Besoins'!$B$2*0.03</f>
        <v>0.03</v>
      </c>
      <c r="D79" t="s">
        <v>47</v>
      </c>
    </row>
    <row r="80">
      <c r="A80"/>
      <c r="B80" t="str">
        <f>Besoins!B10</f>
        <v>farine de blé tamisée type 55</v>
      </c>
      <c r="C80" s="11">
        <f>Besoins!E10</f>
        <v>0.03</v>
      </c>
      <c r="D80" t="str">
        <f>Besoins!F10</f>
        <v>kg</v>
      </c>
    </row>
    <row r="81">
      <c r="A81" t="s" s="17">
        <v>205</v>
      </c>
      <c r="B81" t="str" s="14">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212</v>
      </c>
      <c r="C82" s="11">
        <f>'Besoins'!$B$2*0.03</f>
        <v>0.03</v>
      </c>
      <c r="D82" t="s">
        <v>47</v>
      </c>
    </row>
    <row r="83">
      <c r="A83"/>
      <c r="B83" t="str">
        <f>Besoins!B10</f>
        <v>farine de blé tamisée type 55</v>
      </c>
      <c r="C83" s="11">
        <f>Besoins!E10</f>
        <v>0.03</v>
      </c>
      <c r="D83" t="str">
        <f>Besoins!F10</f>
        <v>kg</v>
      </c>
    </row>
    <row r="84">
      <c r="A84" t="s" s="17">
        <v>206</v>
      </c>
      <c r="B84" t="str" s="14">
        <f>"[RÉDUIRE] "&amp;Procedure!D30</f>
        <v>[RÉDUIRE] Cuire le roux blanc — Cuire très doucement à feu réduit sans arrêter de mélanger. Arrêter la cuisson lorsqu'il blanchit et devient mousseux — on dit alors qu'il « fleurit ».</v>
      </c>
      <c r="C84"/>
      <c r="D84"/>
    </row>
    <row r="85">
      <c r="A85"/>
      <c r="B85" t="str" s="18">
        <f>"ℹ "&amp;Procedure!E30</f>
        <v>ℹ</v>
      </c>
      <c r="C85"/>
      <c r="D85"/>
    </row>
    <row r="86">
      <c r="A86" t="s" s="17">
        <v>211</v>
      </c>
      <c r="B86" t="str" s="14">
        <f>"[REFROIDIR] "&amp;Procedure!D31</f>
        <v>[REFROIDIR] Refroidir rapidement — Retirer la sauteuse du feu. Si nécessaire, plonger le fond dans une plaque d'eau froide pour stopper la cuisson.</v>
      </c>
      <c r="C86"/>
      <c r="D86"/>
    </row>
    <row r="87">
      <c r="A87"/>
      <c r="B87"/>
      <c r="C87"/>
      <c r="D87"/>
    </row>
    <row r="88">
      <c r="A88" t="s" s="19">
        <v>22</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2026-09-23T19:51:35Z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2026-09-23T19:51:35Z</dcterms:modified>
  <cp:revision>1</cp:revision>
</cp:coreProperties>
</file>