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<sst xmlns="http://schemas.openxmlformats.org/spreadsheetml/2006/main" count="202" uniqueCount="202">
  <si>
    <t>Fiche technique</t>
  </si>
  <si>
    <t>Nom</t>
  </si>
  <si>
    <t>Pièce de bœuf à la bourgeoise</t>
  </si>
  <si>
    <t>Code</t>
  </si>
  <si>
    <t>GRO_CDC_135</t>
  </si>
  <si>
    <t>Classe</t>
  </si>
  <si>
    <t>Bœuf (CUI.PV.BOEUF)</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</si>
  <si>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</si>
  <si>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</si>
  <si>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</si>
  <si>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</si>
  <si>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</si>
  <si>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</si>
  <si>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</si>
  <si>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</si>
  <si>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</si>
  <si>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</si>
  <si>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</si>
  <si>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</si>
  <si>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</si>
  <si>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23/09/2026 21:51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</si>
  <si>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</si>
  <si>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</si>
  <si>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</si>
  <si>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</si>
  <si>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</si>
  <si>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</si>
  <si>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</si>
  <si>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</si>
  <si>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</si>
  <si>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</si>
  <si>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ALC-COGNAC</t>
  </si>
  <si>
    <t>Cognac VS (flambé, sauce)</t>
  </si>
  <si>
    <t>Spiritueux et liqueurs cuisine</t>
  </si>
  <si>
    <t>lt</t>
  </si>
  <si>
    <t>VIN-ROUGE-CUI</t>
  </si>
  <si>
    <t>Vin rouge de cuisson (table)</t>
  </si>
  <si>
    <t>Vins et bières de cuisson</t>
  </si>
  <si>
    <t>RNM100733</t>
  </si>
  <si>
    <t>Lardons lardon cru fumé</t>
  </si>
  <si>
    <t>Charcuterie</t>
  </si>
  <si>
    <t>kg</t>
  </si>
  <si>
    <t>00000061</t>
  </si>
  <si>
    <t>EAU</t>
  </si>
  <si>
    <t>Matières diverses (à trier)</t>
  </si>
  <si>
    <t>EPI-CLOU-GIROFLE</t>
  </si>
  <si>
    <t>Clous de girofle</t>
  </si>
  <si>
    <t>Épices en poudre et graines</t>
  </si>
  <si>
    <t>EPI-MUSCADE-POW</t>
  </si>
  <si>
    <t>Noix de muscade moulue</t>
  </si>
  <si>
    <t>EPI-POIVRE-NOIR</t>
  </si>
  <si>
    <t>Poivre noir moulu</t>
  </si>
  <si>
    <t>HER-BOUQUET-G</t>
  </si>
  <si>
    <t>Bouquet garni sachet dose</t>
  </si>
  <si>
    <t>Herbes aromatiques séchées</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</si>
  <si>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</si>
  <si>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</si>
  <si>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</si>
  <si>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</si>
  <si>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</si>
  <si>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</si>
  <si>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</si>
  <si>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</si>
  <si>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</si>
  <si>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RNM9740123</t>
  </si>
  <si>
    <t>CAROTTE France cat.I botte</t>
  </si>
  <si>
    <t>Légumes</t>
  </si>
  <si>
    <t>bte</t>
  </si>
  <si>
    <t>RNM0400123</t>
  </si>
  <si>
    <t>CÉLERI-BRANCHE vert France cat.I</t>
  </si>
  <si>
    <t>RNM27820123</t>
  </si>
  <si>
    <t>OIGNON jaune France cat.I 60-80mm</t>
  </si>
  <si>
    <t>RNM0200123</t>
  </si>
  <si>
    <t>POIREAU France cat.I</t>
  </si>
  <si>
    <t>SEL-FIN</t>
  </si>
  <si>
    <t>Sel fin de cuisine</t>
  </si>
  <si>
    <t>Sels et condiments de base</t>
  </si>
  <si>
    <t>SUC-BLANC</t>
  </si>
  <si>
    <t>Sucre blanc cristal sac 25 kg</t>
  </si>
  <si>
    <t>Sucres et édulcorants</t>
  </si>
  <si>
    <t>RNMS00812</t>
  </si>
  <si>
    <t>Ail haché IQF</t>
  </si>
  <si>
    <t>Légumes surgelés</t>
  </si>
  <si>
    <t>RNMS00751</t>
  </si>
  <si>
    <t>Carottes en rondelles surgelées</t>
  </si>
  <si>
    <t>RNMS00750</t>
  </si>
  <si>
    <t>Jeunes carottes très fines surgelées</t>
  </si>
  <si>
    <t>RNMS00780</t>
  </si>
  <si>
    <t>Oignons émincés surgelés</t>
  </si>
  <si>
    <t>RNMS00786</t>
  </si>
  <si>
    <t>Petits oignons blancs surgelés</t>
  </si>
  <si>
    <t>RNMS00116</t>
  </si>
  <si>
    <t>Assortiment bourguignon sans os UE</t>
  </si>
  <si>
    <t>Viandes surgelées</t>
  </si>
  <si>
    <t>00002615</t>
  </si>
  <si>
    <t>Collet de veau (piétrons, jarret)</t>
  </si>
  <si>
    <t>Veau</t>
  </si>
  <si>
    <t>00002616</t>
  </si>
  <si>
    <t>Os de veau (pieds, jarret)</t>
  </si>
  <si>
    <t>00002605</t>
  </si>
  <si>
    <t>Os et parures maigres de veau</t>
  </si>
  <si>
    <t>Total</t>
  </si>
  <si>
    <t>Niveau</t>
  </si>
  <si>
    <t>Composant</t>
  </si>
  <si>
    <t>Type</t>
  </si>
  <si>
    <t>Quantité (pour 1 pc)</t>
  </si>
  <si>
    <t>recette</t>
  </si>
  <si>
    <t>Bœuf</t>
  </si>
  <si>
    <t xml:space="preserve">    ↳ Assortiment bourguignon sans os UE</t>
  </si>
  <si>
    <t>matiere</t>
  </si>
  <si>
    <t xml:space="preserve">    ↳ Vin rouge de cuisson (table)</t>
  </si>
  <si>
    <t xml:space="preserve">    ↳ CAROTTES GLACEES A BLANC</t>
  </si>
  <si>
    <t>Garnitures et légumes collectivité</t>
  </si>
  <si>
    <t xml:space="preserve">    ↳ Fond brun de veau reconstitue (collectivite)</t>
  </si>
  <si>
    <t>Préparations de base collectivité</t>
  </si>
  <si>
    <t xml:space="preserve">        ↳ Jeunes carottes très fines surgelées</t>
  </si>
  <si>
    <t xml:space="preserve">        ↳ EAU</t>
  </si>
  <si>
    <t xml:space="preserve">        ↳ Fonds Brun Lié (Knorr Professional)</t>
  </si>
  <si>
    <t xml:space="preserve">        ↳ Beurre doux 82% MG plaquette</t>
  </si>
  <si>
    <t xml:space="preserve">        ↳ Sel fin de cuisine</t>
  </si>
  <si>
    <t xml:space="preserve">        ↳ Sucre blanc cristal sac 25 kg</t>
  </si>
  <si>
    <t xml:space="preserve">    ↳ Fond Blanc de Veau</t>
  </si>
  <si>
    <t>Fonds et bouillons de base</t>
  </si>
  <si>
    <t xml:space="preserve">    ↳ PETITS OIGNONS GRELOTS GLACES A BRUN ET A BLANC</t>
  </si>
  <si>
    <t xml:space="preserve">    ↳ Carottes en rondelles surgelées</t>
  </si>
  <si>
    <t xml:space="preserve">        ↳ Petits oignons blancs surgelés</t>
  </si>
  <si>
    <t xml:space="preserve">        ↳ Os et parures maigres de veau</t>
  </si>
  <si>
    <t xml:space="preserve">        ↳ Collet de veau (piétrons, jarret)</t>
  </si>
  <si>
    <t xml:space="preserve">        ↳ Os de veau (pieds, jarret)</t>
  </si>
  <si>
    <t xml:space="preserve">        ↳ CAROTTE France cat.I botte</t>
  </si>
  <si>
    <t xml:space="preserve">        ↳ OIGNON jaune France cat.I 60-80mm</t>
  </si>
  <si>
    <t xml:space="preserve">        ↳ POIREAU France cat.I</t>
  </si>
  <si>
    <t xml:space="preserve">        ↳ CÉLERI-BRANCHE vert France cat.I</t>
  </si>
  <si>
    <t xml:space="preserve">        ↳ Bouquet garni sachet dose</t>
  </si>
  <si>
    <t xml:space="preserve">        ↳ Poivre noir moulu</t>
  </si>
  <si>
    <t xml:space="preserve">    ↳ Oignons émincés surgelés</t>
  </si>
  <si>
    <t xml:space="preserve">    ↳ Lardons lardon cru fumé</t>
  </si>
  <si>
    <t xml:space="preserve">    ↳ Huile de tournesol raffinée vrac</t>
  </si>
  <si>
    <t xml:space="preserve">    ↳ Ail haché IQF</t>
  </si>
  <si>
    <t xml:space="preserve">    ↳ Noix de muscade moulue</t>
  </si>
  <si>
    <t xml:space="preserve">    ↳ Bouquet garni sachet dose</t>
  </si>
  <si>
    <t xml:space="preserve">    ↳ Clous de girofle</t>
  </si>
  <si>
    <t xml:space="preserve">    ↳ Sel fin de cuisine</t>
  </si>
  <si>
    <t xml:space="preserve">    ↳ Poivre noir moulu</t>
  </si>
  <si>
    <t xml:space="preserve">    ↳ Cognac VS (flambé, sauce)</t>
  </si>
  <si>
    <t>Recette</t>
  </si>
  <si>
    <t>#</t>
  </si>
  <si>
    <t>Verbe</t>
  </si>
  <si>
    <t>Étape</t>
  </si>
  <si>
    <t>Précision technique</t>
  </si>
  <si>
    <t>Durée</t>
  </si>
  <si>
    <t>Dresser et servir — Servez une tranche de bœuf, garnissez avec les carottes, les lardons et les petits oignons glacés à brun. Nappez de fond de braisage.</t>
  </si>
  <si>
    <t>CAROTTES GLACEES A BLANC</t>
  </si>
  <si>
    <t>Preparations preliminaires — Deconditionner les jeunes carottes tres fines surgelees suivant la procedure.</t>
  </si>
  <si>
    <t>Decanter — Debarrasser delicatement les carottes directement sur le plat a garnir, ou bien reserver dans le bac de cuisson en attente d'utilisation.</t>
  </si>
  <si>
    <t>Fond brun de veau reconstitue (collectivite)</t>
  </si>
  <si>
    <t>DISSOUDRE</t>
  </si>
  <si>
    <t>Délayer la poudre dans l'eau froide en fouettant, puis porter à ébullition en remuant régulièrement.</t>
  </si>
  <si>
    <t>Fond Blanc de Veau</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</si>
  <si>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</si>
  <si>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</si>
  <si>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</si>
  <si>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</si>
  <si>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</si>
  <si>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</si>
  <si>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</si>
  <si>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</si>
  <si>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</si>
  <si>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</si>
  <si>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</si>
  <si>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</si>
  <si>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</si>
  <si>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</si>
  <si>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</si>
  <si>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</si>
  <si>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</si>
  <si>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</si>
  <si>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</si>
  <si>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Fiche technique — Pièce de bœuf à la bourgeoise</t>
  </si>
  <si>
    <t>Pièce de bœuf à la bourgeoise  GRO_CDC_135</t>
  </si>
  <si>
    <t>1.</t>
  </si>
  <si>
    <t>2.</t>
  </si>
  <si>
    <t>3.</t>
  </si>
  <si>
    <t xml:space="preserve">    Bouquet garni sachet dose</t>
  </si>
  <si>
    <t xml:space="preserve">    Sel fin de cuisine</t>
  </si>
  <si>
    <t xml:space="preserve">    Poivre noir moulu</t>
  </si>
  <si>
    <t>4.</t>
  </si>
  <si>
    <t>5.</t>
  </si>
  <si>
    <t xml:space="preserve">    Fond Blanc de Veau</t>
  </si>
  <si>
    <t xml:space="preserve">    Fond brun de veau reconstitue (collectivite)</t>
  </si>
  <si>
    <t>6.</t>
  </si>
  <si>
    <t>7.</t>
  </si>
  <si>
    <t xml:space="preserve">    CAROTTES GLACEES A BLANC</t>
  </si>
  <si>
    <t>8.</t>
  </si>
  <si>
    <t xml:space="preserve">    PETITS OIGNONS GRELOTS GLACES A BRUN ET A BLANC</t>
  </si>
  <si>
    <t>↳ CAROTTES GLACEES A BLANC  GRO_CDC_169C</t>
  </si>
  <si>
    <t xml:space="preserve">    Beurre doux 82% MG plaquette</t>
  </si>
  <si>
    <t xml:space="preserve">    Sucre blanc cristal sac 25 kg</t>
  </si>
  <si>
    <t>↳ Fond brun de veau reconstitue (collectivite)  GRO-FOND-VEAU</t>
  </si>
  <si>
    <t xml:space="preserve">    EAU</t>
  </si>
  <si>
    <t>↳ Fond Blanc de Veau  00002625</t>
  </si>
  <si>
    <t>↳ PETITS OIGNONS GRELOTS GLACES A BRUN ET A BLANC  GRO_CDC_169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</si>
</sst>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532.0970075</v>
      </c>
    </row>
    <row r="12">
      <c r="A12" t="s" s="3">
        <v>16</v>
      </c>
      <c r="B12" s="4">
        <v>532.0970075</v>
      </c>
    </row>
    <row r="13">
      <c r="A13"/>
      <c r="B13"/>
    </row>
    <row r="14">
      <c r="A14" t="s" s="5">
        <v>17</v>
      </c>
      <c r="B14" t="s" s="5">
        <v>14</v>
      </c>
    </row>
    <row r="15">
      <c r="A15" t="s" s="5">
        <v>18</v>
      </c>
      <c r="B15" s="6">
        <v>532.0970075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0.2</v>
      </c>
      <c r="E7" s="11">
        <f>D7*$B$2</f>
        <v>0.2</v>
      </c>
      <c r="F7" t="s">
        <v>34</v>
      </c>
      <c r="G7" s="4">
        <f>E7*28</f>
        <v>5.6</v>
      </c>
    </row>
    <row r="8">
      <c r="A8" t="s">
        <v>35</v>
      </c>
      <c r="B8" t="s">
        <v>36</v>
      </c>
      <c r="C8" t="s">
        <v>37</v>
      </c>
      <c r="D8" s="9">
        <v>6</v>
      </c>
      <c r="E8" s="11">
        <f>D8*$B$2</f>
        <v>6</v>
      </c>
      <c r="F8" t="s">
        <v>34</v>
      </c>
      <c r="G8" s="4">
        <f>E8*2.6</f>
        <v>15.6</v>
      </c>
    </row>
    <row r="9">
      <c r="A9" t="s">
        <v>38</v>
      </c>
      <c r="B9" t="s">
        <v>39</v>
      </c>
      <c r="C9" t="s">
        <v>40</v>
      </c>
      <c r="D9" s="9">
        <v>3</v>
      </c>
      <c r="E9" s="11">
        <f>D9*$B$2</f>
        <v>3</v>
      </c>
      <c r="F9" t="s">
        <v>41</v>
      </c>
      <c r="G9" s="4">
        <f>E9*8.96</f>
        <v>26.88</v>
      </c>
    </row>
    <row r="10">
      <c r="A10" t="s" s="12">
        <v>42</v>
      </c>
      <c r="B10" t="s">
        <v>43</v>
      </c>
      <c r="C10" t="s">
        <v>44</v>
      </c>
      <c r="D10" s="9">
        <v>11.8</v>
      </c>
      <c r="E10" s="11">
        <f>D10*$B$2</f>
        <v>11.8</v>
      </c>
      <c r="F10" t="s">
        <v>34</v>
      </c>
      <c r="G10" s="4">
        <f>E10*0.003</f>
        <v>0.0354</v>
      </c>
    </row>
    <row r="11">
      <c r="A11" t="s">
        <v>45</v>
      </c>
      <c r="B11" t="s">
        <v>46</v>
      </c>
      <c r="C11" t="s">
        <v>47</v>
      </c>
      <c r="D11" s="9">
        <v>5</v>
      </c>
      <c r="E11" s="11">
        <f>D11*$B$2</f>
        <v>5</v>
      </c>
      <c r="F11" t="s">
        <v>41</v>
      </c>
      <c r="G11" s="4">
        <f>E11*25</f>
        <v>125</v>
      </c>
    </row>
    <row r="12">
      <c r="A12" t="s">
        <v>48</v>
      </c>
      <c r="B12" t="s">
        <v>49</v>
      </c>
      <c r="C12" t="s">
        <v>47</v>
      </c>
      <c r="D12" s="9">
        <v>0.001</v>
      </c>
      <c r="E12" s="11">
        <f>D12*$B$2</f>
        <v>0.001</v>
      </c>
      <c r="F12" t="s">
        <v>41</v>
      </c>
      <c r="G12" s="4">
        <f>E12*20</f>
        <v>0.02</v>
      </c>
    </row>
    <row r="13">
      <c r="A13" t="s">
        <v>50</v>
      </c>
      <c r="B13" t="s">
        <v>51</v>
      </c>
      <c r="C13" t="s">
        <v>47</v>
      </c>
      <c r="D13" s="9">
        <v>0.007533</v>
      </c>
      <c r="E13" s="11">
        <f>D13*$B$2</f>
        <v>0.007533</v>
      </c>
      <c r="F13" t="s">
        <v>41</v>
      </c>
      <c r="G13" s="4">
        <f>E13*12.5005531218</f>
        <v>0.094167</v>
      </c>
    </row>
    <row r="14">
      <c r="A14" t="s">
        <v>52</v>
      </c>
      <c r="B14" t="s">
        <v>53</v>
      </c>
      <c r="C14" t="s">
        <v>54</v>
      </c>
      <c r="D14" s="9">
        <v>1.000533</v>
      </c>
      <c r="E14" s="11">
        <f>D14*$B$2</f>
        <v>1.000533</v>
      </c>
      <c r="F14" t="s">
        <v>41</v>
      </c>
      <c r="G14" s="4">
        <f>E14*14.0000046642</f>
        <v>14.007467</v>
      </c>
    </row>
    <row r="15">
      <c r="A15" t="s">
        <v>55</v>
      </c>
      <c r="B15" t="s">
        <v>56</v>
      </c>
      <c r="C15" t="s">
        <v>57</v>
      </c>
      <c r="D15" s="9">
        <v>0.2</v>
      </c>
      <c r="E15" s="11">
        <f>D15*$B$2</f>
        <v>0.2</v>
      </c>
      <c r="F15" t="s">
        <v>41</v>
      </c>
      <c r="G15" s="4">
        <f>E15*0</f>
        <v>0</v>
      </c>
    </row>
    <row r="16">
      <c r="A16" t="s">
        <v>58</v>
      </c>
      <c r="B16" t="s">
        <v>59</v>
      </c>
      <c r="C16" t="s">
        <v>60</v>
      </c>
      <c r="D16" s="9">
        <v>0.5</v>
      </c>
      <c r="E16" s="11">
        <f>D16*$B$2</f>
        <v>0.5</v>
      </c>
      <c r="F16" t="s">
        <v>34</v>
      </c>
      <c r="G16" s="4">
        <f>E16*1.05</f>
        <v>0.525</v>
      </c>
    </row>
    <row r="17">
      <c r="A17" t="s">
        <v>61</v>
      </c>
      <c r="B17" t="s">
        <v>62</v>
      </c>
      <c r="C17" t="s">
        <v>63</v>
      </c>
      <c r="D17" s="9">
        <v>0.525</v>
      </c>
      <c r="E17" s="11">
        <f>D17*$B$2</f>
        <v>0.525</v>
      </c>
      <c r="F17" t="s">
        <v>41</v>
      </c>
      <c r="G17" s="4">
        <f>E17*5.2</f>
        <v>2.73</v>
      </c>
    </row>
    <row r="18">
      <c r="A18" t="s">
        <v>64</v>
      </c>
      <c r="B18" t="s">
        <v>65</v>
      </c>
      <c r="C18" t="s">
        <v>66</v>
      </c>
      <c r="D18" s="9">
        <v>0.053333</v>
      </c>
      <c r="E18" s="11">
        <f>D18*$B$2</f>
        <v>0.053333</v>
      </c>
      <c r="F18" t="s">
        <v>67</v>
      </c>
      <c r="G18" s="4">
        <f>E18*1.8000112501</f>
        <v>0.096</v>
      </c>
    </row>
    <row r="19">
      <c r="A19" t="s">
        <v>68</v>
      </c>
      <c r="B19" t="s">
        <v>69</v>
      </c>
      <c r="C19" t="s">
        <v>66</v>
      </c>
      <c r="D19" s="9">
        <v>0.042667</v>
      </c>
      <c r="E19" s="11">
        <f>D19*$B$2</f>
        <v>0.042667</v>
      </c>
      <c r="F19" t="s">
        <v>41</v>
      </c>
      <c r="G19" s="4">
        <f>E19*1.7999859376</f>
        <v>0.0768</v>
      </c>
    </row>
    <row r="20">
      <c r="A20" t="s">
        <v>70</v>
      </c>
      <c r="B20" t="s">
        <v>71</v>
      </c>
      <c r="C20" t="s">
        <v>66</v>
      </c>
      <c r="D20" s="9">
        <v>0.053333</v>
      </c>
      <c r="E20" s="11">
        <f>D20*$B$2</f>
        <v>0.053333</v>
      </c>
      <c r="F20" t="s">
        <v>41</v>
      </c>
      <c r="G20" s="4">
        <f>E20*0.4000025</f>
        <v>0.021333</v>
      </c>
    </row>
    <row r="21">
      <c r="A21" t="s">
        <v>72</v>
      </c>
      <c r="B21" t="s">
        <v>73</v>
      </c>
      <c r="C21" t="s">
        <v>66</v>
      </c>
      <c r="D21" s="9">
        <v>0.106667</v>
      </c>
      <c r="E21" s="11">
        <f>D21*$B$2</f>
        <v>0.106667</v>
      </c>
      <c r="F21" t="s">
        <v>41</v>
      </c>
      <c r="G21" s="4">
        <f>E21*0.8999971875</f>
        <v>0.096</v>
      </c>
    </row>
    <row r="22">
      <c r="A22" t="s">
        <v>74</v>
      </c>
      <c r="B22" t="s">
        <v>75</v>
      </c>
      <c r="C22" t="s">
        <v>76</v>
      </c>
      <c r="D22" s="9">
        <v>0.179783</v>
      </c>
      <c r="E22" s="11">
        <f>D22*$B$2</f>
        <v>0.179783</v>
      </c>
      <c r="F22" t="s">
        <v>41</v>
      </c>
      <c r="G22" s="4">
        <f>E22*0.3500006489</f>
        <v>0.062924</v>
      </c>
    </row>
    <row r="23">
      <c r="A23" t="s">
        <v>77</v>
      </c>
      <c r="B23" t="s">
        <v>78</v>
      </c>
      <c r="C23" t="s">
        <v>79</v>
      </c>
      <c r="D23" s="9">
        <v>0.2625</v>
      </c>
      <c r="E23" s="11">
        <f>D23*$B$2</f>
        <v>0.2625</v>
      </c>
      <c r="F23" t="s">
        <v>41</v>
      </c>
      <c r="G23" s="4">
        <f>E23*0.82</f>
        <v>0.21525</v>
      </c>
    </row>
    <row r="24">
      <c r="A24" t="s">
        <v>80</v>
      </c>
      <c r="B24" t="s">
        <v>81</v>
      </c>
      <c r="C24" t="s">
        <v>82</v>
      </c>
      <c r="D24" s="9">
        <v>0.25</v>
      </c>
      <c r="E24" s="11">
        <f>D24*$B$2</f>
        <v>0.25</v>
      </c>
      <c r="F24" t="s">
        <v>41</v>
      </c>
      <c r="G24" s="4">
        <f>E24*9.26</f>
        <v>2.315</v>
      </c>
    </row>
    <row r="25">
      <c r="A25" t="s">
        <v>83</v>
      </c>
      <c r="B25" t="s">
        <v>84</v>
      </c>
      <c r="C25" t="s">
        <v>82</v>
      </c>
      <c r="D25" s="9">
        <v>2.5</v>
      </c>
      <c r="E25" s="11">
        <f>D25*$B$2</f>
        <v>2.5</v>
      </c>
      <c r="F25" t="s">
        <v>41</v>
      </c>
      <c r="G25" s="4">
        <f>E25*2.17</f>
        <v>5.425</v>
      </c>
    </row>
    <row r="26">
      <c r="A26" t="s">
        <v>85</v>
      </c>
      <c r="B26" t="s">
        <v>86</v>
      </c>
      <c r="C26" t="s">
        <v>82</v>
      </c>
      <c r="D26" s="9">
        <v>8</v>
      </c>
      <c r="E26" s="11">
        <f>D26*$B$2</f>
        <v>8</v>
      </c>
      <c r="F26" t="s">
        <v>41</v>
      </c>
      <c r="G26" s="4">
        <f>E26*2.57</f>
        <v>20.56</v>
      </c>
    </row>
    <row r="27">
      <c r="A27" t="s">
        <v>87</v>
      </c>
      <c r="B27" t="s">
        <v>88</v>
      </c>
      <c r="C27" t="s">
        <v>82</v>
      </c>
      <c r="D27" s="9">
        <v>2.5</v>
      </c>
      <c r="E27" s="11">
        <f>D27*$B$2</f>
        <v>2.5</v>
      </c>
      <c r="F27" t="s">
        <v>41</v>
      </c>
      <c r="G27" s="4">
        <f>E27*3.89</f>
        <v>9.725</v>
      </c>
    </row>
    <row r="28">
      <c r="A28" t="s">
        <v>89</v>
      </c>
      <c r="B28" t="s">
        <v>90</v>
      </c>
      <c r="C28" t="s">
        <v>82</v>
      </c>
      <c r="D28" s="9">
        <v>2.5</v>
      </c>
      <c r="E28" s="11">
        <f>D28*$B$2</f>
        <v>2.5</v>
      </c>
      <c r="F28" t="s">
        <v>41</v>
      </c>
      <c r="G28" s="4">
        <f>E28*3.85</f>
        <v>9.625</v>
      </c>
    </row>
    <row r="29">
      <c r="A29" t="s">
        <v>91</v>
      </c>
      <c r="B29" t="s">
        <v>92</v>
      </c>
      <c r="C29" t="s">
        <v>93</v>
      </c>
      <c r="D29" s="9">
        <v>16</v>
      </c>
      <c r="E29" s="11">
        <f>D29*$B$2</f>
        <v>16</v>
      </c>
      <c r="F29" t="s">
        <v>41</v>
      </c>
      <c r="G29" s="4">
        <f>E29*18.02</f>
        <v>288.32</v>
      </c>
    </row>
    <row r="30">
      <c r="A30" t="s" s="12">
        <v>94</v>
      </c>
      <c r="B30" t="s">
        <v>95</v>
      </c>
      <c r="C30" t="s">
        <v>96</v>
      </c>
      <c r="D30" s="9">
        <v>0.533333</v>
      </c>
      <c r="E30" s="11">
        <f>D30*$B$2</f>
        <v>0.533333</v>
      </c>
      <c r="F30" t="s">
        <v>41</v>
      </c>
      <c r="G30" s="4">
        <f>E30*5.000003125</f>
        <v>2.666667</v>
      </c>
    </row>
    <row r="31">
      <c r="A31" t="s" s="12">
        <v>97</v>
      </c>
      <c r="B31" t="s">
        <v>98</v>
      </c>
      <c r="C31" t="s">
        <v>96</v>
      </c>
      <c r="D31" s="9">
        <v>0.533333</v>
      </c>
      <c r="E31" s="11">
        <f>D31*$B$2</f>
        <v>0.533333</v>
      </c>
      <c r="F31" t="s">
        <v>41</v>
      </c>
      <c r="G31" s="4">
        <f>E31*2.5000015625</f>
        <v>1.333333</v>
      </c>
    </row>
    <row r="32">
      <c r="A32" t="s" s="12">
        <v>99</v>
      </c>
      <c r="B32" t="s">
        <v>100</v>
      </c>
      <c r="C32" t="s">
        <v>96</v>
      </c>
      <c r="D32" s="9">
        <v>0.533333</v>
      </c>
      <c r="E32" s="11">
        <f>D32*$B$2</f>
        <v>0.533333</v>
      </c>
      <c r="F32" t="s">
        <v>41</v>
      </c>
      <c r="G32" s="4">
        <f>E32*2.00000125</f>
        <v>1.066667</v>
      </c>
    </row>
    <row r="33">
      <c r="A33"/>
      <c r="B33"/>
      <c r="C33"/>
      <c r="D33"/>
      <c r="E33"/>
      <c r="F33" t="s" s="3">
        <v>101</v>
      </c>
      <c r="G33" s="13">
        <f>SUM(G7:G32)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102</v>
      </c>
      <c r="B1" t="s" s="2">
        <v>103</v>
      </c>
      <c r="C1" t="s" s="2">
        <v>104</v>
      </c>
      <c r="D1" t="s" s="2">
        <v>105</v>
      </c>
      <c r="E1" t="s" s="2">
        <v>29</v>
      </c>
      <c r="F1" t="s" s="2">
        <v>5</v>
      </c>
    </row>
    <row r="2">
      <c r="A2">
        <v>0</v>
      </c>
      <c r="B2" t="s">
        <v>2</v>
      </c>
      <c r="C2" t="s">
        <v>106</v>
      </c>
      <c r="D2" s="11">
        <v>1</v>
      </c>
      <c r="E2" t="s">
        <v>24</v>
      </c>
      <c r="F2" t="s">
        <v>107</v>
      </c>
    </row>
    <row r="3">
      <c r="A3">
        <v>1</v>
      </c>
      <c r="B3" t="s">
        <v>108</v>
      </c>
      <c r="C3" t="s">
        <v>109</v>
      </c>
      <c r="D3" s="11">
        <v>16</v>
      </c>
      <c r="E3" t="s">
        <v>41</v>
      </c>
      <c r="F3" t="s">
        <v>93</v>
      </c>
    </row>
    <row r="4">
      <c r="A4">
        <v>1</v>
      </c>
      <c r="B4" t="s">
        <v>110</v>
      </c>
      <c r="C4" t="s">
        <v>109</v>
      </c>
      <c r="D4" s="11">
        <v>6</v>
      </c>
      <c r="E4" t="s">
        <v>34</v>
      </c>
      <c r="F4" t="s">
        <v>37</v>
      </c>
    </row>
    <row r="5">
      <c r="A5">
        <v>1</v>
      </c>
      <c r="B5" t="s">
        <v>111</v>
      </c>
      <c r="C5" t="s">
        <v>106</v>
      </c>
      <c r="D5" s="11">
        <v>200</v>
      </c>
      <c r="E5" t="s">
        <v>24</v>
      </c>
      <c r="F5" t="s">
        <v>112</v>
      </c>
    </row>
    <row r="6">
      <c r="A6">
        <v>1</v>
      </c>
      <c r="B6" t="s">
        <v>113</v>
      </c>
      <c r="C6" t="s">
        <v>106</v>
      </c>
      <c r="D6" s="11">
        <v>8</v>
      </c>
      <c r="E6" t="s">
        <v>34</v>
      </c>
      <c r="F6" t="s">
        <v>114</v>
      </c>
    </row>
    <row r="7">
      <c r="A7">
        <v>2</v>
      </c>
      <c r="B7" t="s">
        <v>115</v>
      </c>
      <c r="C7" t="s">
        <v>109</v>
      </c>
      <c r="D7" s="11">
        <v>8</v>
      </c>
      <c r="E7" t="s">
        <v>41</v>
      </c>
      <c r="F7" t="s">
        <v>82</v>
      </c>
    </row>
    <row r="8">
      <c r="A8">
        <v>2</v>
      </c>
      <c r="B8" t="s">
        <v>116</v>
      </c>
      <c r="C8" t="s">
        <v>109</v>
      </c>
      <c r="D8" s="11">
        <v>7.8</v>
      </c>
      <c r="E8" t="s">
        <v>34</v>
      </c>
      <c r="F8" t="s">
        <v>44</v>
      </c>
    </row>
    <row r="9">
      <c r="A9">
        <v>2</v>
      </c>
      <c r="B9" t="s">
        <v>117</v>
      </c>
      <c r="C9" t="s">
        <v>109</v>
      </c>
      <c r="D9" s="11">
        <v>0.2</v>
      </c>
      <c r="E9" t="s">
        <v>41</v>
      </c>
      <c r="F9" t="s">
        <v>57</v>
      </c>
    </row>
    <row r="10">
      <c r="A10">
        <v>2</v>
      </c>
      <c r="B10" t="s">
        <v>118</v>
      </c>
      <c r="C10" t="s">
        <v>109</v>
      </c>
      <c r="D10" s="11">
        <v>0.4</v>
      </c>
      <c r="E10" t="s">
        <v>41</v>
      </c>
      <c r="F10" t="s">
        <v>63</v>
      </c>
    </row>
    <row r="11">
      <c r="A11">
        <v>2</v>
      </c>
      <c r="B11" t="s">
        <v>119</v>
      </c>
      <c r="C11" t="s">
        <v>109</v>
      </c>
      <c r="D11" s="11">
        <v>0.1</v>
      </c>
      <c r="E11" t="s">
        <v>41</v>
      </c>
      <c r="F11" t="s">
        <v>76</v>
      </c>
    </row>
    <row r="12">
      <c r="A12">
        <v>2</v>
      </c>
      <c r="B12" t="s">
        <v>120</v>
      </c>
      <c r="C12" t="s">
        <v>109</v>
      </c>
      <c r="D12" s="11">
        <v>0.2</v>
      </c>
      <c r="E12" t="s">
        <v>41</v>
      </c>
      <c r="F12" t="s">
        <v>79</v>
      </c>
    </row>
    <row r="13">
      <c r="A13">
        <v>1</v>
      </c>
      <c r="B13" t="s">
        <v>121</v>
      </c>
      <c r="C13" t="s">
        <v>106</v>
      </c>
      <c r="D13" s="11">
        <v>4</v>
      </c>
      <c r="E13" t="s">
        <v>34</v>
      </c>
      <c r="F13" t="s">
        <v>122</v>
      </c>
    </row>
    <row r="14">
      <c r="A14">
        <v>1</v>
      </c>
      <c r="B14" t="s">
        <v>123</v>
      </c>
      <c r="C14" t="s">
        <v>106</v>
      </c>
      <c r="D14" s="11">
        <v>62.5</v>
      </c>
      <c r="E14" t="s">
        <v>24</v>
      </c>
      <c r="F14" t="s">
        <v>112</v>
      </c>
    </row>
    <row r="15">
      <c r="A15">
        <v>1</v>
      </c>
      <c r="B15" t="s">
        <v>124</v>
      </c>
      <c r="C15" t="s">
        <v>109</v>
      </c>
      <c r="D15" s="11">
        <v>2.5</v>
      </c>
      <c r="E15" t="s">
        <v>41</v>
      </c>
      <c r="F15" t="s">
        <v>82</v>
      </c>
    </row>
    <row r="16">
      <c r="A16">
        <v>2</v>
      </c>
      <c r="B16" t="s">
        <v>116</v>
      </c>
      <c r="C16" t="s">
        <v>109</v>
      </c>
      <c r="D16" s="11">
        <v>4</v>
      </c>
      <c r="E16" t="s">
        <v>34</v>
      </c>
      <c r="F16" t="s">
        <v>44</v>
      </c>
    </row>
    <row r="17">
      <c r="A17">
        <v>2</v>
      </c>
      <c r="B17" t="s">
        <v>125</v>
      </c>
      <c r="C17" t="s">
        <v>109</v>
      </c>
      <c r="D17" s="11">
        <v>2.5</v>
      </c>
      <c r="E17" t="s">
        <v>41</v>
      </c>
      <c r="F17" t="s">
        <v>82</v>
      </c>
    </row>
    <row r="18">
      <c r="A18">
        <v>2</v>
      </c>
      <c r="B18" t="s">
        <v>126</v>
      </c>
      <c r="C18" t="s">
        <v>109</v>
      </c>
      <c r="D18" s="11">
        <v>0.533</v>
      </c>
      <c r="E18" t="s">
        <v>41</v>
      </c>
      <c r="F18" t="s">
        <v>96</v>
      </c>
    </row>
    <row r="19">
      <c r="A19">
        <v>2</v>
      </c>
      <c r="B19" t="s">
        <v>118</v>
      </c>
      <c r="C19" t="s">
        <v>109</v>
      </c>
      <c r="D19" s="11">
        <v>0.125</v>
      </c>
      <c r="E19" t="s">
        <v>41</v>
      </c>
      <c r="F19" t="s">
        <v>63</v>
      </c>
    </row>
    <row r="20">
      <c r="A20">
        <v>2</v>
      </c>
      <c r="B20" t="s">
        <v>127</v>
      </c>
      <c r="C20" t="s">
        <v>109</v>
      </c>
      <c r="D20" s="11">
        <v>0.533</v>
      </c>
      <c r="E20" t="s">
        <v>41</v>
      </c>
      <c r="F20" t="s">
        <v>96</v>
      </c>
    </row>
    <row r="21">
      <c r="A21">
        <v>2</v>
      </c>
      <c r="B21" t="s">
        <v>120</v>
      </c>
      <c r="C21" t="s">
        <v>109</v>
      </c>
      <c r="D21" s="11">
        <v>0.063</v>
      </c>
      <c r="E21" t="s">
        <v>41</v>
      </c>
      <c r="F21" t="s">
        <v>79</v>
      </c>
    </row>
    <row r="22">
      <c r="A22">
        <v>2</v>
      </c>
      <c r="B22" t="s">
        <v>128</v>
      </c>
      <c r="C22" t="s">
        <v>109</v>
      </c>
      <c r="D22" s="11">
        <v>0.533</v>
      </c>
      <c r="E22" t="s">
        <v>41</v>
      </c>
      <c r="F22" t="s">
        <v>96</v>
      </c>
    </row>
    <row r="23">
      <c r="A23">
        <v>2</v>
      </c>
      <c r="B23" t="s">
        <v>119</v>
      </c>
      <c r="C23" t="s">
        <v>109</v>
      </c>
      <c r="D23" s="11">
        <v>0.006</v>
      </c>
      <c r="E23" t="s">
        <v>41</v>
      </c>
      <c r="F23" t="s">
        <v>76</v>
      </c>
    </row>
    <row r="24">
      <c r="A24">
        <v>2</v>
      </c>
      <c r="B24" t="s">
        <v>129</v>
      </c>
      <c r="C24" t="s">
        <v>109</v>
      </c>
      <c r="D24" s="11">
        <v>0.053</v>
      </c>
      <c r="E24" t="s">
        <v>41</v>
      </c>
      <c r="F24" t="s">
        <v>66</v>
      </c>
    </row>
    <row r="25">
      <c r="A25">
        <v>2</v>
      </c>
      <c r="B25" t="s">
        <v>130</v>
      </c>
      <c r="C25" t="s">
        <v>109</v>
      </c>
      <c r="D25" s="11">
        <v>0.053</v>
      </c>
      <c r="E25" t="s">
        <v>41</v>
      </c>
      <c r="F25" t="s">
        <v>66</v>
      </c>
    </row>
    <row r="26">
      <c r="A26">
        <v>2</v>
      </c>
      <c r="B26" t="s">
        <v>131</v>
      </c>
      <c r="C26" t="s">
        <v>109</v>
      </c>
      <c r="D26" s="11">
        <v>0.107</v>
      </c>
      <c r="E26" t="s">
        <v>41</v>
      </c>
      <c r="F26" t="s">
        <v>66</v>
      </c>
    </row>
    <row r="27">
      <c r="A27">
        <v>2</v>
      </c>
      <c r="B27" t="s">
        <v>132</v>
      </c>
      <c r="C27" t="s">
        <v>109</v>
      </c>
      <c r="D27" s="11">
        <v>0.043</v>
      </c>
      <c r="E27" t="s">
        <v>41</v>
      </c>
      <c r="F27" t="s">
        <v>66</v>
      </c>
    </row>
    <row r="28">
      <c r="A28">
        <v>2</v>
      </c>
      <c r="B28" t="s">
        <v>133</v>
      </c>
      <c r="C28" t="s">
        <v>109</v>
      </c>
      <c r="D28" s="11">
        <v>0.001</v>
      </c>
      <c r="E28" t="s">
        <v>41</v>
      </c>
      <c r="F28" t="s">
        <v>54</v>
      </c>
    </row>
    <row r="29">
      <c r="A29">
        <v>2</v>
      </c>
      <c r="B29" t="s">
        <v>134</v>
      </c>
      <c r="C29" t="s">
        <v>109</v>
      </c>
      <c r="D29" s="11">
        <v>0.001</v>
      </c>
      <c r="E29" t="s">
        <v>41</v>
      </c>
      <c r="F29" t="s">
        <v>47</v>
      </c>
    </row>
    <row r="30">
      <c r="A30">
        <v>2</v>
      </c>
      <c r="B30" t="s">
        <v>119</v>
      </c>
      <c r="C30" t="s">
        <v>109</v>
      </c>
      <c r="D30" s="11">
        <v>0.001</v>
      </c>
      <c r="E30" t="s">
        <v>41</v>
      </c>
      <c r="F30" t="s">
        <v>76</v>
      </c>
    </row>
    <row r="31">
      <c r="A31">
        <v>1</v>
      </c>
      <c r="B31" t="s">
        <v>135</v>
      </c>
      <c r="C31" t="s">
        <v>109</v>
      </c>
      <c r="D31" s="11">
        <v>2.5</v>
      </c>
      <c r="E31" t="s">
        <v>41</v>
      </c>
      <c r="F31" t="s">
        <v>82</v>
      </c>
    </row>
    <row r="32">
      <c r="A32">
        <v>1</v>
      </c>
      <c r="B32" t="s">
        <v>136</v>
      </c>
      <c r="C32" t="s">
        <v>109</v>
      </c>
      <c r="D32" s="11">
        <v>3</v>
      </c>
      <c r="E32" t="s">
        <v>41</v>
      </c>
      <c r="F32" t="s">
        <v>40</v>
      </c>
    </row>
    <row r="33">
      <c r="A33">
        <v>1</v>
      </c>
      <c r="B33" t="s">
        <v>137</v>
      </c>
      <c r="C33" t="s">
        <v>109</v>
      </c>
      <c r="D33" s="11">
        <v>0.5</v>
      </c>
      <c r="E33" t="s">
        <v>34</v>
      </c>
      <c r="F33" t="s">
        <v>60</v>
      </c>
    </row>
    <row r="34">
      <c r="A34">
        <v>1</v>
      </c>
      <c r="B34" t="s">
        <v>138</v>
      </c>
      <c r="C34" t="s">
        <v>109</v>
      </c>
      <c r="D34" s="11">
        <v>0.25</v>
      </c>
      <c r="E34" t="s">
        <v>41</v>
      </c>
      <c r="F34" t="s">
        <v>82</v>
      </c>
    </row>
    <row r="35">
      <c r="A35">
        <v>1</v>
      </c>
      <c r="B35" t="s">
        <v>139</v>
      </c>
      <c r="C35" t="s">
        <v>109</v>
      </c>
      <c r="D35" s="11">
        <v>0.001</v>
      </c>
      <c r="E35" t="s">
        <v>41</v>
      </c>
      <c r="F35" t="s">
        <v>47</v>
      </c>
    </row>
    <row r="36">
      <c r="A36">
        <v>1</v>
      </c>
      <c r="B36" t="s">
        <v>140</v>
      </c>
      <c r="C36" t="s">
        <v>109</v>
      </c>
      <c r="D36" s="11">
        <v>1</v>
      </c>
      <c r="E36" t="s">
        <v>24</v>
      </c>
      <c r="F36" t="s">
        <v>54</v>
      </c>
    </row>
    <row r="37">
      <c r="A37">
        <v>1</v>
      </c>
      <c r="B37" t="s">
        <v>141</v>
      </c>
      <c r="C37" t="s">
        <v>109</v>
      </c>
      <c r="D37" s="11">
        <v>5</v>
      </c>
      <c r="E37" t="s">
        <v>24</v>
      </c>
      <c r="F37" t="s">
        <v>47</v>
      </c>
    </row>
    <row r="38">
      <c r="A38">
        <v>1</v>
      </c>
      <c r="B38" t="s">
        <v>142</v>
      </c>
      <c r="C38" t="s">
        <v>109</v>
      </c>
      <c r="D38" s="11">
        <v>0.073</v>
      </c>
      <c r="E38" t="s">
        <v>41</v>
      </c>
      <c r="F38" t="s">
        <v>76</v>
      </c>
    </row>
    <row r="39">
      <c r="A39">
        <v>1</v>
      </c>
      <c r="B39" t="s">
        <v>143</v>
      </c>
      <c r="C39" t="s">
        <v>109</v>
      </c>
      <c r="D39" s="11">
        <v>0.007</v>
      </c>
      <c r="E39" t="s">
        <v>41</v>
      </c>
      <c r="F39" t="s">
        <v>47</v>
      </c>
    </row>
    <row r="40">
      <c r="A40">
        <v>1</v>
      </c>
      <c r="B40" t="s">
        <v>144</v>
      </c>
      <c r="C40" t="s">
        <v>109</v>
      </c>
      <c r="D40" s="11">
        <v>0.2</v>
      </c>
      <c r="E40" t="s">
        <v>34</v>
      </c>
      <c r="F40"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145</v>
      </c>
      <c r="B1" t="s" s="2">
        <v>146</v>
      </c>
      <c r="C1" t="s" s="2">
        <v>147</v>
      </c>
      <c r="D1" t="s" s="2">
        <v>148</v>
      </c>
      <c r="E1" t="s" s="2">
        <v>149</v>
      </c>
      <c r="F1" t="s" s="2">
        <v>150</v>
      </c>
    </row>
    <row r="2">
      <c r="A2" t="s">
        <v>2</v>
      </c>
      <c r="B2">
        <v>1</v>
      </c>
      <c r="C2"/>
      <c r="D2" t="inlineStr" s="14">
        <is>
          <t>Mise en place du poste de travail — Vérifiez les DLC, pesez les denrées, sélectionnez le matériel nécessaire. Désinfectez le matériel et le poste de travail suivant les protocoles.</t>
        </is>
      </c>
      <c r="E2" t="s" s="14"/>
      <c r="F2"/>
    </row>
    <row r="3">
      <c r="A3" t="s">
        <v>2</v>
      </c>
      <c r="B3">
        <v>2</v>
      </c>
      <c r="C3"/>
      <c r="D3" t="inlineStr" s="14">
        <is>
          <t>Préparations préliminaires — Déconditionnez les morceaux de bœuf suivant la procédure. Réservez au froid. Déconditionnez les carottes et les oignons surgelés. Réservez séparément au froid. Épluchez, lavez les gousses d'ail. Hachez l'ail. Réservez. Confectionnez le bouquet garni. Détaillez la poitrine fumée en lardons. Réservez au froid.</t>
        </is>
      </c>
      <c r="E3" t="s" s="14"/>
      <c r="F3"/>
    </row>
    <row r="4">
      <c r="A4" t="s">
        <v>2</v>
      </c>
      <c r="B4">
        <v>3</v>
      </c>
      <c r="C4"/>
      <c r="D4" t="inlineStr" s="14">
        <is>
          <t>Mariner la pièce de bœuf — La veille de la cuisson : dans un bac GN 2/1 en polycarbonate, tapissez le fond avec les carottes, les oignons, l'ail haché, le bouquet garni et les clous de girofle. Assaisonnez la pièce de viande. Déposez-la sur la garniture aromatique. Mouillez avec le vin rouge et le cognac. Couvrez et indiquez sur le couvercle la traçabilité de la viande et la date de mise en marinade. Réservez au froid.</t>
        </is>
      </c>
      <c r="E4" t="s" s="14"/>
      <c r="F4"/>
    </row>
    <row r="5">
      <c r="A5" t="s">
        <v>2</v>
      </c>
      <c r="B5">
        <v>4</v>
      </c>
      <c r="C5"/>
      <c r="D5" t="inlineStr" s="14">
        <is>
          <t>Rissoler la pièce de viande — Le jour de la cuisson, égouttez séparément la viande, la garniture aromatique et le liquide de la marinade. Épongez la viande. Dans une sauteuse, faites rissoler fortement à l'huile la pièce de viande sur toutes ses faces.</t>
        </is>
      </c>
      <c r="E5" t="s" s="14"/>
      <c r="F5"/>
    </row>
    <row r="6">
      <c r="A6" t="s">
        <v>2</v>
      </c>
      <c r="B6">
        <v>5</v>
      </c>
      <c r="C6"/>
      <c r="D6" t="inlineStr" s="14">
        <is>
          <t>Marquer la cuisson de la viande — Préchauffez le four sur la position chaleur mixte à +175°C. Dans un bac de cuisson, déposez la pièce de viande sur la garniture aromatique égouttée. Mouillez avec le vin de la marinade, le jus de veau lié et le fond blanc de veau. Ajoutez la noix de muscade. Piquez la sonde de cuisson dans le milieu de la pièce de viande, dans le sens de sa longueur. Couvrez. Enfournez et cuisez pendant 4 heures minimum (durée portée au-delà du texte source, pièce de bœuf -- ajustement Palika 2026-09-18). Atteignez +95/97°C au cœur de la viande. Au terme de la cuisson, découvrez, arrosez et laissez glacer la pièce de viande à +200°C en chaleur sèche. Vérifiez la cuisson. Respectez la procédure de fin de cuisson.</t>
        </is>
      </c>
      <c r="E6" t="s" s="14"/>
      <c r="F6"/>
    </row>
    <row r="7">
      <c r="A7" t="s">
        <v>2</v>
      </c>
      <c r="B7">
        <v>6</v>
      </c>
      <c r="C7"/>
      <c r="D7" t="inlineStr" s="14">
        <is>
          <t>Finir la préparation de la viande — Tranchez les morceaux de viande. Réservez les tranches dans des bacs GN 1/1 H 65. Arrosez les tranches avec du fond de braisage. Filmez pour éviter le dessèchement. Stockez en armoire chaude et maintenez à +63°C en attente de consommation. Réservez le fond de braisage dans un bac GN 1/2 H 250. Le fond doit avoir une consistance sirupeuse. Rectifiez l'assaisonnement et éventuellement la consistance avec un peu de fécule retardée. Glacez les petits oignons grelots à brun.</t>
        </is>
      </c>
      <c r="E7" t="s" s="14"/>
      <c r="F7"/>
    </row>
    <row r="8">
      <c r="A8" t="s">
        <v>2</v>
      </c>
      <c r="B8">
        <v>7</v>
      </c>
      <c r="C8"/>
      <c r="D8" t="inlineStr" s="14">
        <is>
          <t>Cuire la garniture — Cuisez les carottes glacées, au four, sur la position vapeur, pendant 10 minutes. Réservez les carottes, les lardons et les petits oignons glacés à brun dans un bac de cuisson. Mouillez avec du fond de cuisson. Passez quelques minutes au four. Rectifiez l'assaisonnement.</t>
        </is>
      </c>
      <c r="E8" t="s" s="14"/>
      <c r="F8"/>
    </row>
    <row r="9">
      <c r="A9" t="s">
        <v>2</v>
      </c>
      <c r="B9">
        <v>8</v>
      </c>
      <c r="C9"/>
      <c r="D9" t="s" s="14">
        <v>151</v>
      </c>
      <c r="E9" t="s" s="14"/>
      <c r="F9"/>
    </row>
    <row r="10">
      <c r="A10" t="s">
        <v>152</v>
      </c>
      <c r="B10">
        <v>1</v>
      </c>
      <c r="C10"/>
      <c r="D10" t="inlineStr" s="14">
        <is>
          <t>Mise en place du poste de travail — Verifier les DLC, peser les denrees, selectionner le materiel necessaire. Laver et desinfecter le materiel et le poste de travail en suivant les protocoles.</t>
        </is>
      </c>
      <c r="E10" t="s" s="14"/>
      <c r="F10"/>
    </row>
    <row r="11">
      <c r="A11" t="s">
        <v>152</v>
      </c>
      <c r="B11">
        <v>2</v>
      </c>
      <c r="C11"/>
      <c r="D11" t="s" s="14">
        <v>153</v>
      </c>
      <c r="E11" t="s" s="14"/>
      <c r="F11"/>
    </row>
    <row r="12">
      <c r="A12" t="s">
        <v>152</v>
      </c>
      <c r="B12">
        <v>3</v>
      </c>
      <c r="C12"/>
      <c r="D12" t="inlineStr" s="14">
        <is>
          <t>Marquer la cuisson — Selon la technique de glacage a blanc (voir Fiche 169) : disposer les jeunes carottes entieres dans des bacs beurres, de facon a ce qu'elles ne se superposent pas. Mouiller avec de l'eau aux 3/4 de la hauteur des carottes. Saler. Etager les bacs sur l'echelle de cuisson. Enfourner et cuire a couvert. Surveiller attentivement la fin de cuisson pour eviter toute coloration. Au besoin, reduire la temperature du four. Les carottes doivent etre brillantes au terme de leur cuisson.</t>
        </is>
      </c>
      <c r="E12" t="s" s="14"/>
      <c r="F12"/>
    </row>
    <row r="13">
      <c r="A13" t="s">
        <v>152</v>
      </c>
      <c r="B13">
        <v>4</v>
      </c>
      <c r="C13"/>
      <c r="D13" t="s" s="14">
        <v>154</v>
      </c>
      <c r="E13" t="s" s="14"/>
      <c r="F13"/>
    </row>
    <row r="14">
      <c r="A14" t="s">
        <v>155</v>
      </c>
      <c r="B14">
        <v>1</v>
      </c>
      <c r="C14" t="s">
        <v>156</v>
      </c>
      <c r="D14" t="s" s="14">
        <v>157</v>
      </c>
      <c r="E14" t="s" s="14"/>
      <c r="F14"/>
    </row>
    <row r="15">
      <c r="A15" t="s">
        <v>158</v>
      </c>
      <c r="B15">
        <v>1</v>
      </c>
      <c r="C15" t="s">
        <v>159</v>
      </c>
      <c r="D15" t="s" s="14">
        <v>160</v>
      </c>
      <c r="E15" t="s" s="14">
        <v>161</v>
      </c>
      <c r="F15"/>
    </row>
    <row r="16">
      <c r="A16" t="s">
        <v>158</v>
      </c>
      <c r="B16">
        <v>2</v>
      </c>
      <c r="C16" t="s">
        <v>162</v>
      </c>
      <c r="D16" t="s" s="14">
        <v>163</v>
      </c>
      <c r="E16" t="s" s="14">
        <v>164</v>
      </c>
      <c r="F16"/>
    </row>
    <row r="17">
      <c r="A17" t="s">
        <v>158</v>
      </c>
      <c r="B17">
        <v>3</v>
      </c>
      <c r="C17" t="s">
        <v>165</v>
      </c>
      <c r="D17" t="s" s="14">
        <v>166</v>
      </c>
      <c r="E17" t="s" s="14">
        <v>167</v>
      </c>
      <c r="F17"/>
    </row>
    <row r="18">
      <c r="A18" t="s">
        <v>158</v>
      </c>
      <c r="B18">
        <v>4</v>
      </c>
      <c r="C18" t="s">
        <v>168</v>
      </c>
      <c r="D18" t="s" s="14">
        <v>169</v>
      </c>
      <c r="E18" t="s" s="14">
        <v>170</v>
      </c>
      <c r="F18"/>
    </row>
    <row r="19">
      <c r="A19" t="s">
        <v>158</v>
      </c>
      <c r="B19">
        <v>5</v>
      </c>
      <c r="C19" t="s">
        <v>162</v>
      </c>
      <c r="D19" t="s" s="14">
        <v>171</v>
      </c>
      <c r="E19" t="s" s="14">
        <v>172</v>
      </c>
      <c r="F19"/>
    </row>
    <row r="20">
      <c r="A20" t="s">
        <v>158</v>
      </c>
      <c r="B20">
        <v>6</v>
      </c>
      <c r="C20" t="s">
        <v>173</v>
      </c>
      <c r="D20" t="s" s="14">
        <v>174</v>
      </c>
      <c r="E20" t="s" s="14"/>
      <c r="F20"/>
    </row>
    <row r="21">
      <c r="A21" t="s">
        <v>175</v>
      </c>
      <c r="B21">
        <v>1</v>
      </c>
      <c r="C21"/>
      <c r="D21" t="inlineStr" s="14">
        <is>
          <t>Mise en place du poste de travail — Verifier les DLC, peser les denrees, selectionner le materiel necessaire. Laver et desinfecter le materiel et le poste de travail en suivant les protocoles.</t>
        </is>
      </c>
      <c r="E21" t="s" s="14"/>
      <c r="F21"/>
    </row>
    <row r="22">
      <c r="A22" t="s">
        <v>175</v>
      </c>
      <c r="B22">
        <v>2</v>
      </c>
      <c r="C22"/>
      <c r="D22" t="s" s="14">
        <v>176</v>
      </c>
      <c r="E22" t="s" s="14"/>
      <c r="F22"/>
    </row>
    <row r="23">
      <c r="A23" t="s">
        <v>175</v>
      </c>
      <c r="B23">
        <v>3</v>
      </c>
      <c r="C23"/>
      <c r="D23" t="inlineStr" s="14">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23" t="s" s="14"/>
      <c r="F23"/>
    </row>
    <row r="24">
      <c r="A24" t="s">
        <v>175</v>
      </c>
      <c r="B24">
        <v>4</v>
      </c>
      <c r="C24"/>
      <c r="D24" t="s" s="14">
        <v>177</v>
      </c>
      <c r="E24" t="s" s="14"/>
      <c r="F24"/>
    </row>
    <row r="25">
      <c r="A25" t="s">
        <v>175</v>
      </c>
      <c r="B25">
        <v>5</v>
      </c>
      <c r="C25"/>
      <c r="D25" t="inlineStr" s="14">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25" t="s" s="14"/>
      <c r="F2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70"/>
  <cols>
    <col min="1" max="1" width="22" customWidth="1"/>
    <col min="2" max="2" width="52" customWidth="1"/>
    <col min="3" max="3" width="14" customWidth="1"/>
    <col min="4" max="4" width="10" customWidth="1"/>
  </cols>
  <sheetData>
    <row r="1" customHeight="1" ht="24">
      <c r="A1" t="s" s="7">
        <v>178</v>
      </c>
      <c r="B1"/>
      <c r="C1"/>
      <c r="D1"/>
    </row>
    <row r="2">
      <c r="A2" t="str" s="15">
        <f>"GRO_CDC_135 · CUI.PV.BOEUF · référence : "&amp;Besoins!B3&amp;" "&amp;Besoins!C3&amp;" · multiplicateur réglable sur la feuille ""Besoins"""</f>
        <v>GRO_CDC_135 · CUI.PV.BOEUF · référence : 1 pc · multiplicateur réglable sur la feuille </v>
      </c>
      <c r="B2"/>
      <c r="C2"/>
      <c r="D2"/>
    </row>
    <row r="3">
      <c r="A3"/>
      <c r="B3"/>
      <c r="C3"/>
      <c r="D3"/>
    </row>
    <row r="4">
      <c r="A4" t="s" s="16">
        <v>179</v>
      </c>
      <c r="B4"/>
      <c r="C4"/>
      <c r="D4"/>
    </row>
    <row r="5">
      <c r="A5" t="s" s="17">
        <v>180</v>
      </c>
      <c r="B5" t="str" s="14">
        <f>Procedure!D2</f>
        <v>Mise en place du poste de travail — Vérifiez les DLC, pesez les denrées, sélectionnez le matériel nécessaire. Désinfectez le matériel et le poste de travail suivant les protocoles.</v>
      </c>
      <c r="C5"/>
      <c r="D5"/>
    </row>
    <row r="6">
      <c r="A6" t="s" s="17">
        <v>181</v>
      </c>
      <c r="B6" t="str" s="14">
        <f>Procedure!D3</f>
        <v>Préparations préliminaires — Déconditionnez les morceaux de bœuf suivant la procédure. Réservez au froid. Déconditionnez les carottes et les oignons surgelés. Réservez séparément au froid. Épluchez, lavez les gousses d'ail. Hachez l'ail. Réservez. Confectionnez le bouquet garni. Détaillez la poitrine fumée en lardons. Réservez au froid.</v>
      </c>
      <c r="C6"/>
      <c r="D6"/>
    </row>
    <row r="7">
      <c r="A7"/>
      <c r="B7" t="str">
        <f>Besoins!B9</f>
        <v>Lardons lardon cru fumé</v>
      </c>
      <c r="C7" s="11">
        <f>Besoins!E9</f>
        <v>3</v>
      </c>
      <c r="D7" t="str">
        <f>Besoins!F9</f>
        <v>kg</v>
      </c>
    </row>
    <row r="8">
      <c r="A8" t="s" s="17">
        <v>182</v>
      </c>
      <c r="B8" t="str" s="14">
        <f>Procedure!D4</f>
        <v>Mariner la pièce de bœuf — La veille de la cuisson : dans un bac GN 2/1 en polycarbonate, tapissez le fond avec les carottes, les oignons, l'ail haché, le bouquet garni et les clous de girofle. Assaisonnez la pièce de viande. Déposez-la sur la garniture aromatique. Mouillez avec le vin rouge et le cognac. Couvrez et indiquez sur le couvercle la traçabilité de la viande et la date de mise en marinade. Réservez au froid.</v>
      </c>
      <c r="C8"/>
      <c r="D8"/>
    </row>
    <row r="9">
      <c r="A9"/>
      <c r="B9" t="str">
        <f>Besoins!B29</f>
        <v>Assortiment bourguignon sans os UE</v>
      </c>
      <c r="C9" s="11">
        <f>Besoins!E29</f>
        <v>16</v>
      </c>
      <c r="D9" t="str">
        <f>Besoins!F29</f>
        <v>kg</v>
      </c>
    </row>
    <row r="10">
      <c r="A10"/>
      <c r="B10" t="str">
        <f>Besoins!B8</f>
        <v>Vin rouge de cuisson (table)</v>
      </c>
      <c r="C10" s="11">
        <f>Besoins!E8</f>
        <v>6</v>
      </c>
      <c r="D10" t="str">
        <f>Besoins!F8</f>
        <v>lt</v>
      </c>
    </row>
    <row r="11">
      <c r="A11"/>
      <c r="B11" t="str">
        <f>Besoins!B25</f>
        <v>Carottes en rondelles surgelées</v>
      </c>
      <c r="C11" s="11">
        <f>Besoins!E25</f>
        <v>2.5</v>
      </c>
      <c r="D11" t="str">
        <f>Besoins!F25</f>
        <v>kg</v>
      </c>
    </row>
    <row r="12">
      <c r="A12"/>
      <c r="B12" t="str">
        <f>Besoins!B27</f>
        <v>Oignons émincés surgelés</v>
      </c>
      <c r="C12" s="11">
        <f>Besoins!E27</f>
        <v>2.5</v>
      </c>
      <c r="D12" t="str">
        <f>Besoins!F27</f>
        <v>kg</v>
      </c>
    </row>
    <row r="13">
      <c r="A13"/>
      <c r="B13" t="str">
        <f>Besoins!B24</f>
        <v>Ail haché IQF</v>
      </c>
      <c r="C13" s="11">
        <f>Besoins!E24</f>
        <v>0.25</v>
      </c>
      <c r="D13" t="str">
        <f>Besoins!F24</f>
        <v>kg</v>
      </c>
    </row>
    <row r="14">
      <c r="A14"/>
      <c r="B14" t="s">
        <v>183</v>
      </c>
      <c r="C14" s="11">
        <f>'Besoins'!$B$2*1</f>
        <v>1</v>
      </c>
      <c r="D14" t="s">
        <v>24</v>
      </c>
    </row>
    <row r="15">
      <c r="A15"/>
      <c r="B15" t="str">
        <f>Besoins!B11</f>
        <v>Clous de girofle</v>
      </c>
      <c r="C15" s="11">
        <f>Besoins!E11</f>
        <v>5</v>
      </c>
      <c r="D15" t="str">
        <f>Besoins!F11</f>
        <v>pc</v>
      </c>
    </row>
    <row r="16">
      <c r="A16"/>
      <c r="B16" t="s">
        <v>184</v>
      </c>
      <c r="C16" s="11">
        <f>'Besoins'!$B$2*0.073</f>
        <v>0.073</v>
      </c>
      <c r="D16" t="s">
        <v>41</v>
      </c>
    </row>
    <row r="17">
      <c r="A17"/>
      <c r="B17" t="s">
        <v>185</v>
      </c>
      <c r="C17" s="11">
        <f>'Besoins'!$B$2*0.007</f>
        <v>0.007</v>
      </c>
      <c r="D17" t="s">
        <v>41</v>
      </c>
    </row>
    <row r="18">
      <c r="A18"/>
      <c r="B18" t="str">
        <f>Besoins!B7</f>
        <v>Cognac VS (flambé, sauce)</v>
      </c>
      <c r="C18" s="11">
        <f>Besoins!E7</f>
        <v>0.2</v>
      </c>
      <c r="D18" t="str">
        <f>Besoins!F7</f>
        <v>lt</v>
      </c>
    </row>
    <row r="19">
      <c r="A19" t="s" s="17">
        <v>186</v>
      </c>
      <c r="B19" t="str" s="14">
        <f>Procedure!D5</f>
        <v>Rissoler la pièce de viande — Le jour de la cuisson, égouttez séparément la viande, la garniture aromatique et le liquide de la marinade. Épongez la viande. Dans une sauteuse, faites rissoler fortement à l'huile la pièce de viande sur toutes ses faces.</v>
      </c>
      <c r="C19"/>
      <c r="D19"/>
    </row>
    <row r="20">
      <c r="A20"/>
      <c r="B20" t="str">
        <f>Besoins!B16</f>
        <v>Huile de tournesol raffinée vrac</v>
      </c>
      <c r="C20" s="11">
        <f>Besoins!E16</f>
        <v>0.5</v>
      </c>
      <c r="D20" t="str">
        <f>Besoins!F16</f>
        <v>lt</v>
      </c>
    </row>
    <row r="21">
      <c r="A21" t="s" s="17">
        <v>187</v>
      </c>
      <c r="B21" t="str" s="14">
        <f>Procedure!D6</f>
        <v>Marquer la cuisson de la viande — Préchauffez le four sur la position chaleur mixte à +175°C. Dans un bac de cuisson, déposez la pièce de viande sur la garniture aromatique égouttée. Mouillez avec le vin de la marinade, le jus de veau lié et le fond blanc de veau. Ajoutez la noix de muscade. Piquez la sonde de cuisson dans le milieu de la pièce de viande, dans le sens de sa longueur. Couvrez. Enfournez et cuisez pendant 4 heures minimum (durée portée au-delà du texte source, pièce de bœuf -- ajustement Palika 2026-09-18). Atteignez +95/97°C au cœur de la viande. Au terme de la cuisson, découvrez, arrosez et laissez glacer la pièce de viande à +200°C en chaleur sèche. Vérifiez la cuisson. Respectez la procédure de fin de cuisson.</v>
      </c>
      <c r="C21"/>
      <c r="D21"/>
    </row>
    <row r="22">
      <c r="A22"/>
      <c r="B22" t="s">
        <v>188</v>
      </c>
      <c r="C22" s="11">
        <f>'Besoins'!$B$2*4</f>
        <v>4</v>
      </c>
      <c r="D22" t="s">
        <v>34</v>
      </c>
    </row>
    <row r="23">
      <c r="A23"/>
      <c r="B23" t="str">
        <f>Besoins!B12</f>
        <v>Noix de muscade moulue</v>
      </c>
      <c r="C23" s="11">
        <f>Besoins!E12</f>
        <v>0.001</v>
      </c>
      <c r="D23" t="str">
        <f>Besoins!F12</f>
        <v>kg</v>
      </c>
    </row>
    <row r="24">
      <c r="A24"/>
      <c r="B24" t="s">
        <v>189</v>
      </c>
      <c r="C24" s="11">
        <f>'Besoins'!$B$2*8</f>
        <v>8</v>
      </c>
      <c r="D24" t="s">
        <v>34</v>
      </c>
    </row>
    <row r="25">
      <c r="A25" t="s" s="17">
        <v>190</v>
      </c>
      <c r="B25" t="str" s="14">
        <f>Procedure!D7</f>
        <v>Finir la préparation de la viande — Tranchez les morceaux de viande. Réservez les tranches dans des bacs GN 1/1 H 65. Arrosez les tranches avec du fond de braisage. Filmez pour éviter le dessèchement. Stockez en armoire chaude et maintenez à +63°C en attente de consommation. Réservez le fond de braisage dans un bac GN 1/2 H 250. Le fond doit avoir une consistance sirupeuse. Rectifiez l'assaisonnement et éventuellement la consistance avec un peu de fécule retardée. Glacez les petits oignons grelots à brun.</v>
      </c>
      <c r="C25"/>
      <c r="D25"/>
    </row>
    <row r="26">
      <c r="A26" t="s" s="17">
        <v>191</v>
      </c>
      <c r="B26" t="str" s="14">
        <f>Procedure!D8</f>
        <v>Cuire la garniture — Cuisez les carottes glacées, au four, sur la position vapeur, pendant 10 minutes. Réservez les carottes, les lardons et les petits oignons glacés à brun dans un bac de cuisson. Mouillez avec du fond de cuisson. Passez quelques minutes au four. Rectifiez l'assaisonnement.</v>
      </c>
      <c r="C26"/>
      <c r="D26"/>
    </row>
    <row r="27">
      <c r="A27"/>
      <c r="B27" t="s">
        <v>192</v>
      </c>
      <c r="C27" s="11">
        <f>'Besoins'!$B$2*200</f>
        <v>200</v>
      </c>
      <c r="D27" t="s">
        <v>24</v>
      </c>
    </row>
    <row r="28">
      <c r="A28" t="s" s="17">
        <v>193</v>
      </c>
      <c r="B28" t="str" s="14">
        <f>Procedure!D9</f>
        <v>Dresser et servir — Servez une tranche de bœuf, garnissez avec les carottes, les lardons et les petits oignons glacés à brun. Nappez de fond de braisage.</v>
      </c>
      <c r="C28"/>
      <c r="D28"/>
    </row>
    <row r="29">
      <c r="A29"/>
      <c r="B29" t="s">
        <v>194</v>
      </c>
      <c r="C29" s="11">
        <f>'Besoins'!$B$2*62.5</f>
        <v>62.5</v>
      </c>
      <c r="D29" t="s">
        <v>24</v>
      </c>
    </row>
    <row r="30">
      <c r="A30"/>
      <c r="B30"/>
      <c r="C30"/>
      <c r="D30"/>
    </row>
    <row r="31">
      <c r="A31" t="s" s="16">
        <v>195</v>
      </c>
      <c r="B31"/>
      <c r="C31"/>
      <c r="D31"/>
    </row>
    <row r="32">
      <c r="A32" t="s" s="17">
        <v>180</v>
      </c>
      <c r="B32" t="str" s="14">
        <f>Procedure!D10</f>
        <v>Mise en place du poste de travail — Verifier les DLC, peser les denrees, selectionner le materiel necessaire. Laver et desinfecter le materiel et le poste de travail en suivant les protocoles.</v>
      </c>
      <c r="C32"/>
      <c r="D32"/>
    </row>
    <row r="33">
      <c r="A33" t="s" s="17">
        <v>181</v>
      </c>
      <c r="B33" t="str" s="14">
        <f>Procedure!D11</f>
        <v>Preparations preliminaires — Deconditionner les jeunes carottes tres fines surgelees suivant la procedure.</v>
      </c>
      <c r="C33"/>
      <c r="D33"/>
    </row>
    <row r="34">
      <c r="A34"/>
      <c r="B34" t="str">
        <f>Besoins!B26</f>
        <v>Jeunes carottes très fines surgelées</v>
      </c>
      <c r="C34" s="11">
        <f>Besoins!E26</f>
        <v>8</v>
      </c>
      <c r="D34" t="str">
        <f>Besoins!F26</f>
        <v>kg</v>
      </c>
    </row>
    <row r="35">
      <c r="A35" t="s" s="17">
        <v>182</v>
      </c>
      <c r="B35" t="str" s="14">
        <f>Procedure!D12</f>
        <v>Marquer la cuisson — Selon la technique de glacage a blanc (voir Fiche 169) : disposer les jeunes carottes entieres dans des bacs beurres, de facon a ce qu'elles ne se superposent pas. Mouiller avec de l'eau aux 3/4 de la hauteur des carottes. Saler. Etager les bacs sur l'echelle de cuisson. Enfourner et cuire a couvert. Surveiller attentivement la fin de cuisson pour eviter toute coloration. Au besoin, reduire la temperature du four. Les carottes doivent etre brillantes au terme de leur cuisson.</v>
      </c>
      <c r="C35"/>
      <c r="D35"/>
    </row>
    <row r="36">
      <c r="A36"/>
      <c r="B36" t="s">
        <v>196</v>
      </c>
      <c r="C36" s="11">
        <f>'Besoins'!$B$2*0.4</f>
        <v>0.4</v>
      </c>
      <c r="D36" t="s">
        <v>41</v>
      </c>
    </row>
    <row r="37">
      <c r="A37"/>
      <c r="B37" t="s">
        <v>184</v>
      </c>
      <c r="C37" s="11">
        <f>'Besoins'!$B$2*0.1</f>
        <v>0.1</v>
      </c>
      <c r="D37" t="s">
        <v>41</v>
      </c>
    </row>
    <row r="38">
      <c r="A38"/>
      <c r="B38" t="s">
        <v>197</v>
      </c>
      <c r="C38" s="11">
        <f>'Besoins'!$B$2*0.2</f>
        <v>0.2</v>
      </c>
      <c r="D38" t="s">
        <v>41</v>
      </c>
    </row>
    <row r="39">
      <c r="A39" t="s" s="17">
        <v>186</v>
      </c>
      <c r="B39" t="str" s="14">
        <f>Procedure!D13</f>
        <v>Decanter — Debarrasser delicatement les carottes directement sur le plat a garnir, ou bien reserver dans le bac de cuisson en attente d'utilisation.</v>
      </c>
      <c r="C39"/>
      <c r="D39"/>
    </row>
    <row r="40">
      <c r="A40"/>
      <c r="B40"/>
      <c r="C40"/>
      <c r="D40"/>
    </row>
    <row r="41">
      <c r="A41" t="s" s="16">
        <v>198</v>
      </c>
      <c r="B41"/>
      <c r="C41"/>
      <c r="D41"/>
    </row>
    <row r="42">
      <c r="A42" t="s" s="17">
        <v>180</v>
      </c>
      <c r="B42" t="str" s="14">
        <f>"[DISSOUDRE] "&amp;Procedure!D14</f>
        <v>[DISSOUDRE] Délayer la poudre dans l'eau froide en fouettant, puis porter à ébullition en remuant régulièrement.</v>
      </c>
      <c r="C42"/>
      <c r="D42"/>
    </row>
    <row r="43">
      <c r="A43"/>
      <c r="B43" t="s">
        <v>199</v>
      </c>
      <c r="C43" s="11">
        <f>'Besoins'!$B$2*7.8</f>
        <v>7.8</v>
      </c>
      <c r="D43" t="s">
        <v>34</v>
      </c>
    </row>
    <row r="44">
      <c r="A44"/>
      <c r="B44" t="str">
        <f>Besoins!B15</f>
        <v>Fonds Brun Lié (Knorr Professional)</v>
      </c>
      <c r="C44" s="11">
        <f>Besoins!E15</f>
        <v>0.2</v>
      </c>
      <c r="D44" t="str">
        <f>Besoins!F15</f>
        <v>kg</v>
      </c>
    </row>
    <row r="45">
      <c r="A45"/>
      <c r="B45"/>
      <c r="C45"/>
      <c r="D45"/>
    </row>
    <row r="46">
      <c r="A46" t="s" s="16">
        <v>200</v>
      </c>
      <c r="B46"/>
      <c r="C46"/>
      <c r="D46"/>
    </row>
    <row r="47">
      <c r="A47" t="s" s="17">
        <v>180</v>
      </c>
      <c r="B47" t="str" s="14">
        <f>"[CONCASSER] "&amp;Procedure!D15</f>
        <v>[CONCASSER] Concasser les os et parures de veau — blanchir à l'eau froide</v>
      </c>
      <c r="C47"/>
      <c r="D47"/>
    </row>
    <row r="48">
      <c r="A48"/>
      <c r="B48" t="str" s="18">
        <f>"ℹ "&amp;Procedure!E15</f>
        <v>ℹ</v>
      </c>
      <c r="C48"/>
      <c r="D48"/>
    </row>
    <row r="49">
      <c r="A49" t="s" s="17">
        <v>181</v>
      </c>
      <c r="B49" t="str" s="14">
        <f>"[ÉPLUCHER] "&amp;Procedure!D16</f>
        <v>[ÉPLUCHER] Rafraîchir les ingrédients de base à l'eau courante</v>
      </c>
      <c r="C49"/>
      <c r="D49"/>
    </row>
    <row r="50">
      <c r="A50"/>
      <c r="B50" t="str" s="18">
        <f>"ℹ "&amp;Procedure!E16</f>
        <v>ℹ</v>
      </c>
      <c r="C50"/>
      <c r="D50"/>
    </row>
    <row r="51">
      <c r="A51" t="s" s="17">
        <v>182</v>
      </c>
      <c r="B51" t="str" s="14">
        <f>"[MARQUER] "&amp;Procedure!D17</f>
        <v>[MARQUER] Marquer le fond blanc en cuisson</v>
      </c>
      <c r="C51"/>
      <c r="D51"/>
    </row>
    <row r="52">
      <c r="A52"/>
      <c r="B52" t="str" s="18">
        <f>"ℹ "&amp;Procedure!E17</f>
        <v>ℹ</v>
      </c>
      <c r="C52"/>
      <c r="D52"/>
    </row>
    <row r="53">
      <c r="A53" t="s" s="17">
        <v>186</v>
      </c>
      <c r="B53" t="str" s="14">
        <f>"[ÉCUMER] "&amp;Procedure!D18</f>
        <v>[ÉCUMER] Écumer soigneusement</v>
      </c>
      <c r="C53"/>
      <c r="D53"/>
    </row>
    <row r="54">
      <c r="A54"/>
      <c r="B54" t="str" s="18">
        <f>"ℹ "&amp;Procedure!E18</f>
        <v>ℹ</v>
      </c>
      <c r="C54"/>
      <c r="D54"/>
    </row>
    <row r="55">
      <c r="A55" t="s" s="17">
        <v>187</v>
      </c>
      <c r="B55" t="str" s="14">
        <f>"[ÉPLUCHER] "&amp;Procedure!D19</f>
        <v>[ÉPLUCHER] Préparer les éléments de la garniture aromatique</v>
      </c>
      <c r="C55"/>
      <c r="D55"/>
    </row>
    <row r="56">
      <c r="A56"/>
      <c r="B56" t="str" s="18">
        <f>"ℹ "&amp;Procedure!E19</f>
        <v>ℹ</v>
      </c>
      <c r="C56"/>
      <c r="D56"/>
    </row>
    <row r="57">
      <c r="A57" t="s" s="17">
        <v>190</v>
      </c>
      <c r="B57" t="str" s="14">
        <f>"[MOUILLER] "&amp;Procedure!D20</f>
        <v>[MOUILLER] Ajouter la garniture aromatique dans le fond blanc</v>
      </c>
      <c r="C57"/>
      <c r="D57"/>
    </row>
    <row r="58">
      <c r="A58"/>
      <c r="B58"/>
      <c r="C58"/>
      <c r="D58"/>
    </row>
    <row r="59">
      <c r="A59" t="s" s="16">
        <v>201</v>
      </c>
      <c r="B59"/>
      <c r="C59"/>
      <c r="D59"/>
    </row>
    <row r="60">
      <c r="A60" t="s" s="17">
        <v>180</v>
      </c>
      <c r="B60" t="str" s="14">
        <f>Procedure!D21</f>
        <v>Mise en place du poste de travail — Verifier les DLC, peser les denrees, selectionner le materiel necessaire. Laver et desinfecter le materiel et le poste de travail en suivant les protocoles.</v>
      </c>
      <c r="C60"/>
      <c r="D60"/>
    </row>
    <row r="61">
      <c r="A61" t="s" s="17">
        <v>181</v>
      </c>
      <c r="B61" t="str" s="14">
        <f>Procedure!D22</f>
        <v>Preparations preliminaires — Deconditionner les petits oignons grelots suivant la procedure. Dans une calotte, faire fondre le beurre.</v>
      </c>
      <c r="C61"/>
      <c r="D61"/>
    </row>
    <row r="62">
      <c r="A62"/>
      <c r="B62" t="str">
        <f>Besoins!B28</f>
        <v>Petits oignons blancs surgelés</v>
      </c>
      <c r="C62" s="11">
        <f>Besoins!E28</f>
        <v>2.5</v>
      </c>
      <c r="D62" t="str">
        <f>Besoins!F28</f>
        <v>kg</v>
      </c>
    </row>
    <row r="63">
      <c r="A63"/>
      <c r="B63" t="s">
        <v>196</v>
      </c>
      <c r="C63" s="11">
        <f>'Besoins'!$B$2*0.125</f>
        <v>0.125</v>
      </c>
      <c r="D63" t="s">
        <v>41</v>
      </c>
    </row>
    <row r="64">
      <c r="A64" t="s" s="17">
        <v>182</v>
      </c>
      <c r="B64" t="str" s="14">
        <f>Procedure!D23</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64"/>
      <c r="D64"/>
    </row>
    <row r="65">
      <c r="A65"/>
      <c r="B65" t="s">
        <v>197</v>
      </c>
      <c r="C65" s="11">
        <f>'Besoins'!$B$2*0.0625</f>
        <v>0.0625</v>
      </c>
      <c r="D65" t="s">
        <v>41</v>
      </c>
    </row>
    <row r="66">
      <c r="A66"/>
      <c r="B66" t="s">
        <v>184</v>
      </c>
      <c r="C66" s="11">
        <f>'Besoins'!$B$2*0.00625</f>
        <v>0.00625</v>
      </c>
      <c r="D66" t="s">
        <v>41</v>
      </c>
    </row>
    <row r="67">
      <c r="A67" t="s" s="17">
        <v>186</v>
      </c>
      <c r="B67" t="str" s="14">
        <f>Procedure!D24</f>
        <v>Decanter — Debarrasser delicatement les petits oignons directement sur le plat a garnir, ou bien reserver dans le bac de cuisson en attente d'utilisation.</v>
      </c>
      <c r="C67"/>
      <c r="D67"/>
    </row>
    <row r="68">
      <c r="A68" t="s" s="17">
        <v>187</v>
      </c>
      <c r="B68" t="str" s="14">
        <f>Procedure!D25</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68"/>
      <c r="D68"/>
    </row>
    <row r="69">
      <c r="A69"/>
      <c r="B69"/>
      <c r="C69"/>
      <c r="D69"/>
    </row>
    <row r="70">
      <c r="A70" t="s" s="19">
        <v>21</v>
      </c>
      <c r="B70"/>
      <c r="C70"/>
      <c r="D70"/>
    </row>
  </sheetData>
  <sheetProtection sheet="1" formatRows="0" formatColumns="0"/>
  <mergeCells count="37">
    <mergeCell ref="A1:D1"/>
    <mergeCell ref="A2:D2"/>
    <mergeCell ref="A4:D4"/>
    <mergeCell ref="B5:D5"/>
    <mergeCell ref="B6:D6"/>
    <mergeCell ref="B8:D8"/>
    <mergeCell ref="B19:D19"/>
    <mergeCell ref="B21:D21"/>
    <mergeCell ref="B25:D25"/>
    <mergeCell ref="B26:D26"/>
    <mergeCell ref="B28:D28"/>
    <mergeCell ref="A31:D31"/>
    <mergeCell ref="B32:D32"/>
    <mergeCell ref="B33:D33"/>
    <mergeCell ref="B35:D35"/>
    <mergeCell ref="B39:D39"/>
    <mergeCell ref="A41:D41"/>
    <mergeCell ref="B42:D42"/>
    <mergeCell ref="A46:D46"/>
    <mergeCell ref="B47:D47"/>
    <mergeCell ref="B48:D48"/>
    <mergeCell ref="B49:D49"/>
    <mergeCell ref="B50:D50"/>
    <mergeCell ref="B51:D51"/>
    <mergeCell ref="B52:D52"/>
    <mergeCell ref="B53:D53"/>
    <mergeCell ref="B54:D54"/>
    <mergeCell ref="B55:D55"/>
    <mergeCell ref="B56:D56"/>
    <mergeCell ref="B57:D57"/>
    <mergeCell ref="A59:D59"/>
    <mergeCell ref="B60:D60"/>
    <mergeCell ref="B61:D61"/>
    <mergeCell ref="B64:D64"/>
    <mergeCell ref="B67:D67"/>
    <mergeCell ref="B68:D68"/>
    <mergeCell ref="A70:D7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2026-09-23T19:51:43Z</dcterms:created>
  <dc:title>Pièce de bœuf à la bourgeoise</dc:title>
  <dc:subject/>
  <dc:creator>CUIS.web</dc:creator>
  <cp:lastModifiedBy/>
  <cp:keywords/>
  <dc:description>Export automatique — moteur récursif d'origine : Bernard Vandendaele</dc:description>
  <cp:category/>
  <dc:language>en-US</dc:language>
  <dcterms:modified xsi:type="dcterms:W3CDTF">2026-09-23T19:51:43Z</dcterms:modified>
  <cp:revision>1</cp:revision>
</cp:coreProperties>
</file>