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<sst xmlns="http://schemas.openxmlformats.org/spreadsheetml/2006/main" count="119" uniqueCount="119">
  <si>
    <t>Besoins matière</t>
  </si>
  <si>
    <t>Multiplicateur souhaité</t>
  </si>
  <si>
    <t>Quantité de référence</t>
  </si>
  <si>
    <t>pc</t>
  </si>
  <si>
    <t>Quantité obtenue</t>
  </si>
  <si>
    <t>Code</t>
  </si>
  <si>
    <t>Matière première</t>
  </si>
  <si>
    <t>Classe</t>
  </si>
  <si>
    <t>Base (×1, modifiable)</t>
  </si>
  <si>
    <t>Quantité</t>
  </si>
  <si>
    <t>Unité</t>
  </si>
  <si>
    <t>Coût</t>
  </si>
  <si>
    <t>CONC-TOMATE</t>
  </si>
  <si>
    <t>Concentré de tomate double</t>
  </si>
  <si>
    <t>Concentrés et purées cuisines</t>
  </si>
  <si>
    <t>00000061</t>
  </si>
  <si>
    <t>EAU</t>
  </si>
  <si>
    <t>Matières diverses (à trier)</t>
  </si>
  <si>
    <t>lt</t>
  </si>
  <si>
    <t>EPI-POIVRE-NOIR</t>
  </si>
  <si>
    <t>Poivre noir moulu</t>
  </si>
  <si>
    <t>Épices en poudre et graines</t>
  </si>
  <si>
    <t>kg</t>
  </si>
  <si>
    <t>HER-BOUQUET-G</t>
  </si>
  <si>
    <t>Bouquet garni sachet dose</t>
  </si>
  <si>
    <t>Herbes aromatiques séchées</t>
  </si>
  <si>
    <t>MEL-HERBES-PRO</t>
  </si>
  <si>
    <t>Herbes de Provence</t>
  </si>
  <si>
    <t>Mélanges et épices composées</t>
  </si>
  <si>
    <t>FAR-T55</t>
  </si>
  <si>
    <t>Farine de blé T55</t>
  </si>
  <si>
    <t>Farines de blé</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</si>
  <si>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</si>
  <si>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</si>
  <si>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</si>
  <si>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</si>
  <si>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</si>
  <si>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</si>
  <si>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</si>
  <si>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</si>
  <si>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</si>
  <si>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SEL-FIN</t>
  </si>
  <si>
    <t>Sel fin de cuisine</t>
  </si>
  <si>
    <t>Sels et condiments de base</t>
  </si>
  <si>
    <t>SUC-BLANC</t>
  </si>
  <si>
    <t>Sucre blanc cristal sac 25 kg</t>
  </si>
  <si>
    <t>Sucres et édulcorants</t>
  </si>
  <si>
    <t>RNMS00812</t>
  </si>
  <si>
    <t>Ail haché IQF</t>
  </si>
  <si>
    <t>Légumes surgelés</t>
  </si>
  <si>
    <t>RNMS00780</t>
  </si>
  <si>
    <t>Oignons émincés surgelés</t>
  </si>
  <si>
    <t>RNMS00811</t>
  </si>
  <si>
    <t>Persil haché IQF</t>
  </si>
  <si>
    <t>RNMS00786</t>
  </si>
  <si>
    <t>Petits oignons blancs surgelés</t>
  </si>
  <si>
    <t>RNMS00143</t>
  </si>
  <si>
    <t>Épaule d'agneau désossée</t>
  </si>
  <si>
    <t>Viandes surgelées</t>
  </si>
  <si>
    <t>Total</t>
  </si>
  <si>
    <t>Recette</t>
  </si>
  <si>
    <t>#</t>
  </si>
  <si>
    <t>Verbe</t>
  </si>
  <si>
    <t>Étape</t>
  </si>
  <si>
    <t>Précision technique</t>
  </si>
  <si>
    <t>Durée</t>
  </si>
  <si>
    <t>Navarin d'agneau aux herbes de la garrigue</t>
  </si>
  <si>
    <t>Dresser et servir — Servir 2 morceaux de viande garnis de petits oignons grelots glacés à brun par assiette. Persiller au départ de l'assiette.</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</si>
  <si>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</si>
  <si>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</si>
  <si>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</si>
  <si>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Fond brun lie reconstitue (collectivite)</t>
  </si>
  <si>
    <t>DISSOUDRE</t>
  </si>
  <si>
    <t>Délayer la poudre dans l'eau froide en fouettant, puis porter à ébullition en remuant régulièrement.</t>
  </si>
  <si>
    <t>Concentré de tomate — 1 boîte 4/4 (pièce)</t>
  </si>
  <si>
    <t>Concentré de tomate — boîte 4/4 (collectivité)</t>
  </si>
  <si>
    <t>Niveau</t>
  </si>
  <si>
    <t>Composant</t>
  </si>
  <si>
    <t>Type</t>
  </si>
  <si>
    <t>Quantité (× multiplicateur, voir feuille Besoins)</t>
  </si>
  <si>
    <t>recette</t>
  </si>
  <si>
    <t xml:space="preserve">    ↳ Épaule d'agneau désossée</t>
  </si>
  <si>
    <t>matiere</t>
  </si>
  <si>
    <t xml:space="preserve">    ↳ Persil haché IQF</t>
  </si>
  <si>
    <t xml:space="preserve">    ↳ Oignons émincés surgelés</t>
  </si>
  <si>
    <t xml:space="preserve">    ↳ PETITS OIGNONS GRELOTS GLACES A BRUN ET A BLANC</t>
  </si>
  <si>
    <t xml:space="preserve">        ↳ Petits oignons blancs surgelés</t>
  </si>
  <si>
    <t xml:space="preserve">        ↳ Beurre doux 82% MG plaquette</t>
  </si>
  <si>
    <t xml:space="preserve">        ↳ Sucre blanc cristal sac 25 kg</t>
  </si>
  <si>
    <t xml:space="preserve">        ↳ Sel fin de cuisine</t>
  </si>
  <si>
    <t xml:space="preserve">    ↳ Ail haché IQF</t>
  </si>
  <si>
    <t xml:space="preserve">    ↳ Huile de tournesol raffinée vrac</t>
  </si>
  <si>
    <t xml:space="preserve">    ↳ Bouquet garni sachet dose</t>
  </si>
  <si>
    <t xml:space="preserve">    ↳ Fond brun lie reconstitue (collectivite)</t>
  </si>
  <si>
    <t xml:space="preserve">        ↳ EAU</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</si>
  <si>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</si>
  <si>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</si>
  <si>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</si>
  <si>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</si>
  <si>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Farine de blé T55</t>
  </si>
  <si>
    <t xml:space="preserve">    ↳ Herbes de Provence</t>
  </si>
  <si>
    <t xml:space="preserve">    ↳ Sel fin de cuisine</t>
  </si>
  <si>
    <t xml:space="preserve">    ↳ Poivre noir moulu</t>
  </si>
  <si>
    <t>Fiche technique — Navarin d'agneau aux herbes de la garrigue</t>
  </si>
  <si>
    <t>Navarin d'agneau aux herbes de la garrigue  GRO_CDC_128</t>
  </si>
  <si>
    <t>1.</t>
  </si>
  <si>
    <t>2.</t>
  </si>
  <si>
    <t xml:space="preserve">    Fond brun lie reconstitue (collectivite)</t>
  </si>
  <si>
    <t xml:space="preserve">    Concentré de tomate — 1 boîte 4/4 (pièce)</t>
  </si>
  <si>
    <t>3.</t>
  </si>
  <si>
    <t xml:space="preserve">    PETITS OIGNONS GRELOTS GLACES A BRUN ET A BLANC</t>
  </si>
  <si>
    <t>4.</t>
  </si>
  <si>
    <t xml:space="preserve">    Sel fin de cuisine</t>
  </si>
  <si>
    <t>5.</t>
  </si>
  <si>
    <t>↳ PETITS OIGNONS GRELOTS GLACES A BRUN ET A BLANC  GRO_CDC_169</t>
  </si>
  <si>
    <t>↳ Fond brun lie reconstitue (collectivite)  GRO-FOND-BRUN</t>
  </si>
  <si>
    <t>↳ Concentré de tomate — 1 boîte 4/4 (pièce)  GRO-CONC-44-P</t>
  </si>
  <si>
    <t>↳ Concentré de tomate — boîte 4/4 (collectivité)  GRO-CONC-TOMATE</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</si>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</sst>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v>
      </c>
      <c r="E7" s="6">
        <f>D7*$B$2</f>
        <v>1</v>
      </c>
      <c r="F7" t="s">
        <v>3</v>
      </c>
      <c r="G7" s="8">
        <f>E7*12.6</f>
        <v>12.6</v>
      </c>
    </row>
    <row r="8">
      <c r="A8" t="s" s="9">
        <v>15</v>
      </c>
      <c r="B8" t="s">
        <v>16</v>
      </c>
      <c r="C8" t="s">
        <v>17</v>
      </c>
      <c r="D8" s="4">
        <v>11.7</v>
      </c>
      <c r="E8" s="6">
        <f>D8*$B$2</f>
        <v>11.7</v>
      </c>
      <c r="F8" t="s">
        <v>18</v>
      </c>
      <c r="G8" s="8">
        <f>E8*0.003</f>
        <v>0.0351</v>
      </c>
    </row>
    <row r="9">
      <c r="A9" t="s">
        <v>19</v>
      </c>
      <c r="B9" t="s">
        <v>20</v>
      </c>
      <c r="C9" t="s">
        <v>21</v>
      </c>
      <c r="D9" s="4">
        <v>0.007</v>
      </c>
      <c r="E9" s="6">
        <f>D9*$B$2</f>
        <v>0.007</v>
      </c>
      <c r="F9" t="s">
        <v>22</v>
      </c>
      <c r="G9" s="8">
        <f>E9*12.5</f>
        <v>0.0875</v>
      </c>
    </row>
    <row r="10">
      <c r="A10" t="s">
        <v>23</v>
      </c>
      <c r="B10" t="s">
        <v>24</v>
      </c>
      <c r="C10" t="s">
        <v>25</v>
      </c>
      <c r="D10" s="4">
        <v>1</v>
      </c>
      <c r="E10" s="6">
        <f>D10*$B$2</f>
        <v>1</v>
      </c>
      <c r="F10" t="s">
        <v>22</v>
      </c>
      <c r="G10" s="8">
        <f>E10*14</f>
        <v>14</v>
      </c>
    </row>
    <row r="11">
      <c r="A11" t="s">
        <v>26</v>
      </c>
      <c r="B11" t="s">
        <v>27</v>
      </c>
      <c r="C11" t="s">
        <v>28</v>
      </c>
      <c r="D11" s="4">
        <v>0.06</v>
      </c>
      <c r="E11" s="6">
        <f>D11*$B$2</f>
        <v>0.06</v>
      </c>
      <c r="F11" t="s">
        <v>22</v>
      </c>
      <c r="G11" s="8">
        <f>E11*9.5</f>
        <v>0.57</v>
      </c>
    </row>
    <row r="12">
      <c r="A12" t="s">
        <v>29</v>
      </c>
      <c r="B12" t="s">
        <v>30</v>
      </c>
      <c r="C12" t="s">
        <v>31</v>
      </c>
      <c r="D12" s="4">
        <v>0.5</v>
      </c>
      <c r="E12" s="6">
        <f>D12*$B$2</f>
        <v>0.5</v>
      </c>
      <c r="F12" t="s">
        <v>22</v>
      </c>
      <c r="G12" s="8">
        <f>E12*0.56</f>
        <v>0.28</v>
      </c>
    </row>
    <row r="13">
      <c r="A13" t="s">
        <v>32</v>
      </c>
      <c r="B13" t="s">
        <v>33</v>
      </c>
      <c r="C13" t="s">
        <v>34</v>
      </c>
      <c r="D13" s="4">
        <v>0.3</v>
      </c>
      <c r="E13" s="6">
        <f>D13*$B$2</f>
        <v>0.3</v>
      </c>
      <c r="F13" t="s">
        <v>22</v>
      </c>
      <c r="G13" s="8">
        <f>E13*0</f>
        <v>0</v>
      </c>
    </row>
    <row r="14">
      <c r="A14" t="s">
        <v>35</v>
      </c>
      <c r="B14" t="s">
        <v>36</v>
      </c>
      <c r="C14" t="s">
        <v>37</v>
      </c>
      <c r="D14" s="4">
        <v>1</v>
      </c>
      <c r="E14" s="6">
        <f>D14*$B$2</f>
        <v>1</v>
      </c>
      <c r="F14" t="s">
        <v>18</v>
      </c>
      <c r="G14" s="8">
        <f>E14*1.05</f>
        <v>1.05</v>
      </c>
    </row>
    <row r="15">
      <c r="A15" t="s">
        <v>38</v>
      </c>
      <c r="B15" t="s">
        <v>39</v>
      </c>
      <c r="C15" t="s">
        <v>40</v>
      </c>
      <c r="D15" s="4">
        <v>0.15</v>
      </c>
      <c r="E15" s="6">
        <f>D15*$B$2</f>
        <v>0.15</v>
      </c>
      <c r="F15" t="s">
        <v>22</v>
      </c>
      <c r="G15" s="8">
        <f>E15*5.2</f>
        <v>0.78</v>
      </c>
    </row>
    <row r="16">
      <c r="A16" t="s">
        <v>41</v>
      </c>
      <c r="B16" t="s">
        <v>42</v>
      </c>
      <c r="C16" t="s">
        <v>43</v>
      </c>
      <c r="D16" s="4">
        <v>0.0805</v>
      </c>
      <c r="E16" s="6">
        <f>D16*$B$2</f>
        <v>0.0805</v>
      </c>
      <c r="F16" t="s">
        <v>22</v>
      </c>
      <c r="G16" s="8">
        <f>E16*0.35</f>
        <v>0.028175</v>
      </c>
    </row>
    <row r="17">
      <c r="A17" t="s">
        <v>44</v>
      </c>
      <c r="B17" t="s">
        <v>45</v>
      </c>
      <c r="C17" t="s">
        <v>46</v>
      </c>
      <c r="D17" s="4">
        <v>0.075</v>
      </c>
      <c r="E17" s="6">
        <f>D17*$B$2</f>
        <v>0.075</v>
      </c>
      <c r="F17" t="s">
        <v>22</v>
      </c>
      <c r="G17" s="8">
        <f>E17*0.82</f>
        <v>0.0615</v>
      </c>
    </row>
    <row r="18">
      <c r="A18" t="s">
        <v>47</v>
      </c>
      <c r="B18" t="s">
        <v>48</v>
      </c>
      <c r="C18" t="s">
        <v>49</v>
      </c>
      <c r="D18" s="4">
        <v>0.2</v>
      </c>
      <c r="E18" s="6">
        <f>D18*$B$2</f>
        <v>0.2</v>
      </c>
      <c r="F18" t="s">
        <v>22</v>
      </c>
      <c r="G18" s="8">
        <f>E18*9.26</f>
        <v>1.852</v>
      </c>
    </row>
    <row r="19">
      <c r="A19" t="s">
        <v>50</v>
      </c>
      <c r="B19" t="s">
        <v>51</v>
      </c>
      <c r="C19" t="s">
        <v>49</v>
      </c>
      <c r="D19" s="4">
        <v>3</v>
      </c>
      <c r="E19" s="6">
        <f>D19*$B$2</f>
        <v>3</v>
      </c>
      <c r="F19" t="s">
        <v>22</v>
      </c>
      <c r="G19" s="8">
        <f>E19*3.89</f>
        <v>11.67</v>
      </c>
    </row>
    <row r="20">
      <c r="A20" t="s">
        <v>52</v>
      </c>
      <c r="B20" t="s">
        <v>53</v>
      </c>
      <c r="C20" t="s">
        <v>49</v>
      </c>
      <c r="D20" s="4">
        <v>0.25</v>
      </c>
      <c r="E20" s="6">
        <f>D20*$B$2</f>
        <v>0.25</v>
      </c>
      <c r="F20" t="s">
        <v>22</v>
      </c>
      <c r="G20" s="8">
        <f>E20*7.07</f>
        <v>1.7675</v>
      </c>
    </row>
    <row r="21">
      <c r="A21" t="s">
        <v>54</v>
      </c>
      <c r="B21" t="s">
        <v>55</v>
      </c>
      <c r="C21" t="s">
        <v>49</v>
      </c>
      <c r="D21" s="4">
        <v>3</v>
      </c>
      <c r="E21" s="6">
        <f>D21*$B$2</f>
        <v>3</v>
      </c>
      <c r="F21" t="s">
        <v>22</v>
      </c>
      <c r="G21" s="8">
        <f>E21*3.85</f>
        <v>11.55</v>
      </c>
    </row>
    <row r="22">
      <c r="A22" t="s">
        <v>56</v>
      </c>
      <c r="B22" t="s">
        <v>57</v>
      </c>
      <c r="C22" t="s">
        <v>58</v>
      </c>
      <c r="D22" s="4">
        <v>16</v>
      </c>
      <c r="E22" s="6">
        <f>D22*$B$2</f>
        <v>16</v>
      </c>
      <c r="F22" t="s">
        <v>22</v>
      </c>
      <c r="G22" s="8">
        <f>E22*24.35</f>
        <v>389.6</v>
      </c>
    </row>
    <row r="23">
      <c r="A23"/>
      <c r="B23"/>
      <c r="C23"/>
      <c r="D23"/>
      <c r="E23"/>
      <c r="F23" t="s" s="10">
        <v>59</v>
      </c>
      <c r="G23" s="11">
        <f>SUM(G7:G22)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60</v>
      </c>
      <c r="B1" t="s" s="7">
        <v>61</v>
      </c>
      <c r="C1" t="s" s="7">
        <v>62</v>
      </c>
      <c r="D1" t="s" s="7">
        <v>63</v>
      </c>
      <c r="E1" t="s" s="7">
        <v>64</v>
      </c>
      <c r="F1" t="s" s="7">
        <v>65</v>
      </c>
    </row>
    <row r="2">
      <c r="A2" t="s">
        <v>66</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66</v>
      </c>
      <c r="B3">
        <v>2</v>
      </c>
      <c r="C3"/>
      <c r="D3" t="inlineStr" s="12">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 persil et les éléments du bouquet garni. Ficeler les éléments du bouquet garni. Au cutter, hacher le persil. Réserver au froid dans une calotte filmée. Dans un rondeau, réaliser 12 litres de fond brun clair, à partir de fond déshydraté, en se reportant aux recommandations du fabricant. Réserver au chaud en attente d'utilisation.</t>
        </is>
      </c>
      <c r="E3" t="s" s="12"/>
      <c r="F3"/>
    </row>
    <row r="4">
      <c r="A4" t="s">
        <v>66</v>
      </c>
      <c r="B4">
        <v>3</v>
      </c>
      <c r="C4"/>
      <c r="D4" t="inlineStr" s="12">
        <is>
          <t>Glacer les oignons grelots à brun — Déposer les petits oignons grelots dans un bac GN 1/1 H 45 et les glacer (voir fiche Petits oignons glacés à brun - Chapitre Légumes).</t>
        </is>
      </c>
      <c r="E4" t="s" s="12"/>
      <c r="F4"/>
    </row>
    <row r="5">
      <c r="A5" t="s">
        <v>66</v>
      </c>
      <c r="B5">
        <v>4</v>
      </c>
      <c r="C5"/>
      <c r="D5" t="inlineStr" s="12">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Ajouter les petits oignons grelots glacés à brun sur la viande.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E5" t="s" s="12"/>
      <c r="F5"/>
    </row>
    <row r="6">
      <c r="A6" t="s">
        <v>66</v>
      </c>
      <c r="B6">
        <v>5</v>
      </c>
      <c r="C6"/>
      <c r="D6" t="s" s="12">
        <v>67</v>
      </c>
      <c r="E6" t="s" s="12"/>
      <c r="F6"/>
    </row>
    <row r="7">
      <c r="A7" t="s">
        <v>68</v>
      </c>
      <c r="B7">
        <v>1</v>
      </c>
      <c r="C7"/>
      <c r="D7" t="inlineStr" s="12">
        <is>
          <t>Mise en place du poste de travail — Verifier les DLC, peser les denrees, selectionner le materiel necessaire. Laver et desinfecter le materiel et le poste de travail en suivant les protocoles.</t>
        </is>
      </c>
      <c r="E7" t="s" s="12"/>
      <c r="F7"/>
    </row>
    <row r="8">
      <c r="A8" t="s">
        <v>68</v>
      </c>
      <c r="B8">
        <v>2</v>
      </c>
      <c r="C8"/>
      <c r="D8" t="s" s="12">
        <v>69</v>
      </c>
      <c r="E8" t="s" s="12"/>
      <c r="F8"/>
    </row>
    <row r="9">
      <c r="A9" t="s">
        <v>68</v>
      </c>
      <c r="B9">
        <v>3</v>
      </c>
      <c r="C9"/>
      <c r="D9"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9" t="s" s="12"/>
      <c r="F9"/>
    </row>
    <row r="10">
      <c r="A10" t="s">
        <v>68</v>
      </c>
      <c r="B10">
        <v>4</v>
      </c>
      <c r="C10"/>
      <c r="D10" t="s" s="12">
        <v>70</v>
      </c>
      <c r="E10" t="s" s="12"/>
      <c r="F10"/>
    </row>
    <row r="11">
      <c r="A11" t="s">
        <v>68</v>
      </c>
      <c r="B11">
        <v>5</v>
      </c>
      <c r="C11"/>
      <c r="D11"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1" t="s" s="12"/>
      <c r="F11"/>
    </row>
    <row r="12">
      <c r="A12" t="s">
        <v>71</v>
      </c>
      <c r="B12">
        <v>1</v>
      </c>
      <c r="C12" t="s">
        <v>72</v>
      </c>
      <c r="D12" t="s" s="12">
        <v>73</v>
      </c>
      <c r="E12" t="s" s="12"/>
      <c r="F12"/>
    </row>
    <row r="13">
      <c r="A13" t="s">
        <v>74</v>
      </c>
      <c r="B13"/>
      <c r="C13"/>
      <c r="D13" t="inlineStr" s="12">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3"/>
      <c r="F13"/>
    </row>
    <row r="14">
      <c r="A14" t="s">
        <v>75</v>
      </c>
      <c r="B14"/>
      <c r="C14"/>
      <c r="D14" t="inlineStr" s="12">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4"/>
      <c r="F1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76</v>
      </c>
      <c r="B1" t="s" s="7">
        <v>77</v>
      </c>
      <c r="C1" t="s" s="7">
        <v>78</v>
      </c>
      <c r="D1" t="s" s="7">
        <v>79</v>
      </c>
      <c r="E1" t="s" s="7">
        <v>10</v>
      </c>
    </row>
    <row r="2">
      <c r="A2">
        <v>0</v>
      </c>
      <c r="B2" t="s">
        <v>66</v>
      </c>
      <c r="C2" t="s">
        <v>80</v>
      </c>
      <c r="D2" s="6">
        <f>'Besoins'!$B$2*1</f>
        <v>1</v>
      </c>
      <c r="E2" t="s">
        <v>3</v>
      </c>
    </row>
    <row r="3">
      <c r="A3">
        <v>1</v>
      </c>
      <c r="B3" t="s">
        <v>81</v>
      </c>
      <c r="C3" t="s">
        <v>82</v>
      </c>
      <c r="D3" s="6">
        <f>'Besoins'!$B$2*16</f>
        <v>16</v>
      </c>
      <c r="E3" t="s">
        <v>22</v>
      </c>
    </row>
    <row r="4">
      <c r="A4">
        <v>1</v>
      </c>
      <c r="B4" t="s">
        <v>83</v>
      </c>
      <c r="C4" t="s">
        <v>82</v>
      </c>
      <c r="D4" s="6">
        <f>'Besoins'!$B$2*0.25</f>
        <v>0.25</v>
      </c>
      <c r="E4" t="s">
        <v>22</v>
      </c>
    </row>
    <row r="5">
      <c r="A5">
        <v>1</v>
      </c>
      <c r="B5" t="s">
        <v>84</v>
      </c>
      <c r="C5" t="s">
        <v>82</v>
      </c>
      <c r="D5" s="6">
        <f>'Besoins'!$B$2*3</f>
        <v>3</v>
      </c>
      <c r="E5" t="s">
        <v>22</v>
      </c>
    </row>
    <row r="6">
      <c r="A6">
        <v>1</v>
      </c>
      <c r="B6" t="s">
        <v>85</v>
      </c>
      <c r="C6" t="s">
        <v>80</v>
      </c>
      <c r="D6" s="6">
        <f>'Besoins'!$B$2*75</f>
        <v>75</v>
      </c>
      <c r="E6" t="s">
        <v>3</v>
      </c>
    </row>
    <row r="7">
      <c r="A7">
        <v>2</v>
      </c>
      <c r="B7" t="s">
        <v>86</v>
      </c>
      <c r="C7" t="s">
        <v>82</v>
      </c>
      <c r="D7" s="6">
        <f>'Besoins'!$B$2*3</f>
        <v>3</v>
      </c>
      <c r="E7" t="s">
        <v>22</v>
      </c>
    </row>
    <row r="8">
      <c r="A8">
        <v>2</v>
      </c>
      <c r="B8" t="s">
        <v>87</v>
      </c>
      <c r="C8" t="s">
        <v>82</v>
      </c>
      <c r="D8" s="6">
        <f>'Besoins'!$B$2*0.15</f>
        <v>0.15</v>
      </c>
      <c r="E8" t="s">
        <v>22</v>
      </c>
    </row>
    <row r="9">
      <c r="A9">
        <v>2</v>
      </c>
      <c r="B9" t="s">
        <v>88</v>
      </c>
      <c r="C9" t="s">
        <v>82</v>
      </c>
      <c r="D9" s="6">
        <f>'Besoins'!$B$2*0.075</f>
        <v>0.075</v>
      </c>
      <c r="E9" t="s">
        <v>22</v>
      </c>
    </row>
    <row r="10">
      <c r="A10">
        <v>2</v>
      </c>
      <c r="B10" t="s">
        <v>89</v>
      </c>
      <c r="C10" t="s">
        <v>82</v>
      </c>
      <c r="D10" s="6">
        <f>'Besoins'!$B$2*0.0075</f>
        <v>0.0075</v>
      </c>
      <c r="E10" t="s">
        <v>22</v>
      </c>
    </row>
    <row r="11">
      <c r="A11">
        <v>1</v>
      </c>
      <c r="B11" t="s">
        <v>90</v>
      </c>
      <c r="C11" t="s">
        <v>82</v>
      </c>
      <c r="D11" s="6">
        <f>'Besoins'!$B$2*0.2</f>
        <v>0.2</v>
      </c>
      <c r="E11" t="s">
        <v>22</v>
      </c>
    </row>
    <row r="12">
      <c r="A12">
        <v>1</v>
      </c>
      <c r="B12" t="s">
        <v>91</v>
      </c>
      <c r="C12" t="s">
        <v>82</v>
      </c>
      <c r="D12" s="6">
        <f>'Besoins'!$B$2*1</f>
        <v>1</v>
      </c>
      <c r="E12" t="s">
        <v>18</v>
      </c>
    </row>
    <row r="13">
      <c r="A13">
        <v>1</v>
      </c>
      <c r="B13" t="s">
        <v>92</v>
      </c>
      <c r="C13" t="s">
        <v>82</v>
      </c>
      <c r="D13" s="6">
        <f>'Besoins'!$B$2*1</f>
        <v>1</v>
      </c>
      <c r="E13" t="s">
        <v>3</v>
      </c>
    </row>
    <row r="14">
      <c r="A14">
        <v>1</v>
      </c>
      <c r="B14" t="s">
        <v>93</v>
      </c>
      <c r="C14" t="s">
        <v>80</v>
      </c>
      <c r="D14" s="6">
        <f>'Besoins'!$B$2*12</f>
        <v>12</v>
      </c>
      <c r="E14" t="s">
        <v>18</v>
      </c>
    </row>
    <row r="15">
      <c r="A15">
        <v>2</v>
      </c>
      <c r="B15" t="s">
        <v>94</v>
      </c>
      <c r="C15" t="s">
        <v>82</v>
      </c>
      <c r="D15" s="6">
        <f>'Besoins'!$B$2*11.7</f>
        <v>11.7</v>
      </c>
      <c r="E15" t="s">
        <v>18</v>
      </c>
    </row>
    <row r="16">
      <c r="A16">
        <v>2</v>
      </c>
      <c r="B16" t="s">
        <v>95</v>
      </c>
      <c r="C16" t="s">
        <v>82</v>
      </c>
      <c r="D16" s="6">
        <f>'Besoins'!$B$2*0.3</f>
        <v>0.3</v>
      </c>
      <c r="E16" t="s">
        <v>22</v>
      </c>
    </row>
    <row r="17">
      <c r="A17">
        <v>1</v>
      </c>
      <c r="B17" t="s">
        <v>96</v>
      </c>
      <c r="C17" t="s">
        <v>80</v>
      </c>
      <c r="D17" s="6">
        <f>'Besoins'!$B$2*1</f>
        <v>1</v>
      </c>
      <c r="E17" t="s">
        <v>3</v>
      </c>
    </row>
    <row r="18">
      <c r="A18">
        <v>2</v>
      </c>
      <c r="B18" t="s">
        <v>97</v>
      </c>
      <c r="C18" t="s">
        <v>80</v>
      </c>
      <c r="D18" s="6">
        <f>'Besoins'!$B$2*0.88</f>
        <v>0.88</v>
      </c>
      <c r="E18" t="s">
        <v>22</v>
      </c>
    </row>
    <row r="19">
      <c r="A19">
        <v>3</v>
      </c>
      <c r="B19" t="s">
        <v>98</v>
      </c>
      <c r="C19" t="s">
        <v>82</v>
      </c>
      <c r="D19" s="6">
        <f>'Besoins'!$B$2*1</f>
        <v>1</v>
      </c>
      <c r="E19" t="s">
        <v>3</v>
      </c>
    </row>
    <row r="20">
      <c r="A20">
        <v>1</v>
      </c>
      <c r="B20" t="s">
        <v>99</v>
      </c>
      <c r="C20" t="s">
        <v>82</v>
      </c>
      <c r="D20" s="6">
        <f>'Besoins'!$B$2*0.5</f>
        <v>0.5</v>
      </c>
      <c r="E20" t="s">
        <v>22</v>
      </c>
    </row>
    <row r="21">
      <c r="A21">
        <v>1</v>
      </c>
      <c r="B21" t="s">
        <v>100</v>
      </c>
      <c r="C21" t="s">
        <v>82</v>
      </c>
      <c r="D21" s="6">
        <f>'Besoins'!$B$2*0.06</f>
        <v>0.06</v>
      </c>
      <c r="E21" t="s">
        <v>22</v>
      </c>
    </row>
    <row r="22">
      <c r="A22">
        <v>1</v>
      </c>
      <c r="B22" t="s">
        <v>101</v>
      </c>
      <c r="C22" t="s">
        <v>82</v>
      </c>
      <c r="D22" s="6">
        <f>'Besoins'!$B$2*0.073</f>
        <v>0.073</v>
      </c>
      <c r="E22" t="s">
        <v>22</v>
      </c>
    </row>
    <row r="23">
      <c r="A23">
        <v>1</v>
      </c>
      <c r="B23" t="s">
        <v>102</v>
      </c>
      <c r="C23" t="s">
        <v>82</v>
      </c>
      <c r="D23" s="6">
        <f>'Besoins'!$B$2*0.007</f>
        <v>0.007</v>
      </c>
      <c r="E23"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6"/>
  <cols>
    <col min="1" max="1" width="22" customWidth="1"/>
    <col min="2" max="2" width="52" customWidth="1"/>
    <col min="3" max="3" width="14" customWidth="1"/>
    <col min="4" max="4" width="10" customWidth="1"/>
  </cols>
  <sheetData>
    <row r="1" customHeight="1" ht="24">
      <c r="A1" t="s" s="2">
        <v>103</v>
      </c>
      <c r="B1"/>
      <c r="C1"/>
      <c r="D1"/>
    </row>
    <row r="2">
      <c r="A2" t="str" s="13">
        <f>"GRO_CDC_128 · CUI.PV.AGNEAU · référence : "&amp;Besoins!B3&amp;" "&amp;Besoins!C3&amp;" · multiplicateur réglable sur la feuille ""Besoins"""</f>
        <v>GRO_CDC_128 · CUI.PV.AGNEAU · référence : 1 pc · multiplicateur réglable sur la feuille </v>
      </c>
      <c r="B2"/>
      <c r="C2"/>
      <c r="D2"/>
    </row>
    <row r="3">
      <c r="A3"/>
      <c r="B3"/>
      <c r="C3"/>
      <c r="D3"/>
    </row>
    <row r="4">
      <c r="A4" t="s" s="14">
        <v>104</v>
      </c>
      <c r="B4"/>
      <c r="C4"/>
      <c r="D4"/>
    </row>
    <row r="5">
      <c r="A5" t="s" s="15">
        <v>105</v>
      </c>
      <c r="B5" t="str" s="12">
        <f>Procedure!D2</f>
        <v>Mise en place du poste de travail — Vérifier les D.L.C., peser les denrées, sélectionner le matériel nécessaire. Laver et désinfecter le matériel et le poste de travail en suivant les protocoles.</v>
      </c>
      <c r="C5"/>
      <c r="D5"/>
    </row>
    <row r="6">
      <c r="A6" t="s" s="15">
        <v>106</v>
      </c>
      <c r="B6" t="str" s="12">
        <f>Procedure!D3</f>
        <v>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 persil et les éléments du bouquet garni. Ficeler les éléments du bouquet garni. Au cutter, hacher le persil. Réserver au froid dans une calotte filmée. Dans un rondeau, réaliser 12 litres de fond brun clair, à partir de fond déshydraté, en se reportant aux recommandations du fabricant. Réserver au chaud en attente d'utilisation.</v>
      </c>
      <c r="C6"/>
      <c r="D6"/>
    </row>
    <row r="7">
      <c r="A7"/>
      <c r="B7" t="str">
        <f>Besoins!B22</f>
        <v>Épaule d'agneau désossée</v>
      </c>
      <c r="C7" s="6">
        <f>Besoins!E22</f>
        <v>16</v>
      </c>
      <c r="D7" t="str">
        <f>Besoins!F22</f>
        <v>kg</v>
      </c>
    </row>
    <row r="8">
      <c r="A8"/>
      <c r="B8" t="str">
        <f>Besoins!B19</f>
        <v>Oignons émincés surgelés</v>
      </c>
      <c r="C8" s="6">
        <f>Besoins!E19</f>
        <v>3</v>
      </c>
      <c r="D8" t="str">
        <f>Besoins!F19</f>
        <v>kg</v>
      </c>
    </row>
    <row r="9">
      <c r="A9"/>
      <c r="B9" t="str">
        <f>Besoins!B10</f>
        <v>Bouquet garni sachet dose</v>
      </c>
      <c r="C9" s="6">
        <f>Besoins!E10</f>
        <v>1</v>
      </c>
      <c r="D9" t="str">
        <f>Besoins!F10</f>
        <v>pc</v>
      </c>
    </row>
    <row r="10">
      <c r="A10"/>
      <c r="B10" t="s">
        <v>107</v>
      </c>
      <c r="C10" s="6">
        <f>'Besoins'!$B$2*12</f>
        <v>12</v>
      </c>
      <c r="D10" t="s">
        <v>18</v>
      </c>
    </row>
    <row r="11">
      <c r="A11"/>
      <c r="B11" t="s">
        <v>108</v>
      </c>
      <c r="C11" s="6">
        <f>'Besoins'!$B$2*1</f>
        <v>1</v>
      </c>
      <c r="D11" t="s">
        <v>3</v>
      </c>
    </row>
    <row r="12">
      <c r="A12" t="s" s="15">
        <v>109</v>
      </c>
      <c r="B12" t="str" s="12">
        <f>Procedure!D4</f>
        <v>Glacer les oignons grelots à brun — Déposer les petits oignons grelots dans un bac GN 1/1 H 45 et les glacer (voir fiche Petits oignons glacés à brun - Chapitre Légumes).</v>
      </c>
      <c r="C12"/>
      <c r="D12"/>
    </row>
    <row r="13">
      <c r="A13"/>
      <c r="B13" t="s">
        <v>110</v>
      </c>
      <c r="C13" s="6">
        <f>'Besoins'!$B$2*75</f>
        <v>75</v>
      </c>
      <c r="D13" t="s">
        <v>3</v>
      </c>
    </row>
    <row r="14">
      <c r="A14" t="s" s="15">
        <v>111</v>
      </c>
      <c r="B14" t="str" s="12">
        <f>Procedure!D5</f>
        <v>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Ajouter les petits oignons grelots glacés à brun sur la viande.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v>
      </c>
      <c r="C14"/>
      <c r="D14"/>
    </row>
    <row r="15">
      <c r="A15"/>
      <c r="B15" t="str">
        <f>Besoins!B14</f>
        <v>Huile de tournesol raffinée vrac</v>
      </c>
      <c r="C15" s="6">
        <f>Besoins!E14</f>
        <v>1</v>
      </c>
      <c r="D15" t="str">
        <f>Besoins!F14</f>
        <v>lt</v>
      </c>
    </row>
    <row r="16">
      <c r="A16"/>
      <c r="B16" t="str">
        <f>Besoins!B18</f>
        <v>Ail haché IQF</v>
      </c>
      <c r="C16" s="6">
        <f>Besoins!E18</f>
        <v>0.2</v>
      </c>
      <c r="D16" t="str">
        <f>Besoins!F18</f>
        <v>kg</v>
      </c>
    </row>
    <row r="17">
      <c r="A17"/>
      <c r="B17" t="str">
        <f>Besoins!B12</f>
        <v>Farine de blé T55</v>
      </c>
      <c r="C17" s="6">
        <f>Besoins!E12</f>
        <v>0.5</v>
      </c>
      <c r="D17" t="str">
        <f>Besoins!F12</f>
        <v>kg</v>
      </c>
    </row>
    <row r="18">
      <c r="A18"/>
      <c r="B18" t="str">
        <f>Besoins!B11</f>
        <v>Herbes de Provence</v>
      </c>
      <c r="C18" s="6">
        <f>Besoins!E11</f>
        <v>0.06</v>
      </c>
      <c r="D18" t="str">
        <f>Besoins!F11</f>
        <v>kg</v>
      </c>
    </row>
    <row r="19">
      <c r="A19"/>
      <c r="B19" t="s">
        <v>112</v>
      </c>
      <c r="C19" s="6">
        <f>'Besoins'!$B$2*0.073</f>
        <v>0.073</v>
      </c>
      <c r="D19" t="s">
        <v>22</v>
      </c>
    </row>
    <row r="20">
      <c r="A20"/>
      <c r="B20" t="str">
        <f>Besoins!B9</f>
        <v>Poivre noir moulu</v>
      </c>
      <c r="C20" s="6">
        <f>Besoins!E9</f>
        <v>0.007</v>
      </c>
      <c r="D20" t="str">
        <f>Besoins!F9</f>
        <v>kg</v>
      </c>
    </row>
    <row r="21">
      <c r="A21" t="s" s="15">
        <v>113</v>
      </c>
      <c r="B21" t="str" s="12">
        <f>Procedure!D6</f>
        <v>Dresser et servir — Servir 2 morceaux de viande garnis de petits oignons grelots glacés à brun par assiette. Persiller au départ de l'assiette.</v>
      </c>
      <c r="C21"/>
      <c r="D21"/>
    </row>
    <row r="22">
      <c r="A22"/>
      <c r="B22" t="str">
        <f>Besoins!B20</f>
        <v>Persil haché IQF</v>
      </c>
      <c r="C22" s="6">
        <f>Besoins!E20</f>
        <v>0.25</v>
      </c>
      <c r="D22" t="str">
        <f>Besoins!F20</f>
        <v>kg</v>
      </c>
    </row>
    <row r="23">
      <c r="A23"/>
      <c r="B23"/>
      <c r="C23"/>
      <c r="D23"/>
    </row>
    <row r="24">
      <c r="A24" t="s" s="14">
        <v>114</v>
      </c>
      <c r="B24"/>
      <c r="C24"/>
      <c r="D24"/>
    </row>
    <row r="25">
      <c r="A25" t="s" s="15">
        <v>105</v>
      </c>
      <c r="B25" t="str" s="12">
        <f>Procedure!D7</f>
        <v>Mise en place du poste de travail — Verifier les DLC, peser les denrees, selectionner le materiel necessaire. Laver et desinfecter le materiel et le poste de travail en suivant les protocoles.</v>
      </c>
      <c r="C25"/>
      <c r="D25"/>
    </row>
    <row r="26">
      <c r="A26" t="s" s="15">
        <v>106</v>
      </c>
      <c r="B26" t="str" s="12">
        <f>Procedure!D8</f>
        <v>Preparations preliminaires — Deconditionner les petits oignons grelots suivant la procedure. Dans une calotte, faire fondre le beurre.</v>
      </c>
      <c r="C26"/>
      <c r="D26"/>
    </row>
    <row r="27">
      <c r="A27"/>
      <c r="B27" t="str">
        <f>Besoins!B21</f>
        <v>Petits oignons blancs surgelés</v>
      </c>
      <c r="C27" s="6">
        <f>Besoins!E21</f>
        <v>3</v>
      </c>
      <c r="D27" t="str">
        <f>Besoins!F21</f>
        <v>kg</v>
      </c>
    </row>
    <row r="28">
      <c r="A28"/>
      <c r="B28" t="str">
        <f>Besoins!B15</f>
        <v>Beurre doux 82% MG plaquette</v>
      </c>
      <c r="C28" s="6">
        <f>Besoins!E15</f>
        <v>0.15</v>
      </c>
      <c r="D28" t="str">
        <f>Besoins!F15</f>
        <v>kg</v>
      </c>
    </row>
    <row r="29">
      <c r="A29" t="s" s="15">
        <v>109</v>
      </c>
      <c r="B29" t="str" s="12">
        <f>Procedure!D9</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29"/>
      <c r="D29"/>
    </row>
    <row r="30">
      <c r="A30"/>
      <c r="B30" t="str">
        <f>Besoins!B17</f>
        <v>Sucre blanc cristal sac 25 kg</v>
      </c>
      <c r="C30" s="6">
        <f>Besoins!E17</f>
        <v>0.075</v>
      </c>
      <c r="D30" t="str">
        <f>Besoins!F17</f>
        <v>kg</v>
      </c>
    </row>
    <row r="31">
      <c r="A31"/>
      <c r="B31" t="s">
        <v>112</v>
      </c>
      <c r="C31" s="6">
        <f>'Besoins'!$B$2*0.0075</f>
        <v>0.0075</v>
      </c>
      <c r="D31" t="s">
        <v>22</v>
      </c>
    </row>
    <row r="32">
      <c r="A32" t="s" s="15">
        <v>111</v>
      </c>
      <c r="B32" t="str" s="12">
        <f>Procedure!D10</f>
        <v>Decanter — Debarrasser delicatement les petits oignons directement sur le plat a garnir, ou bien reserver dans le bac de cuisson en attente d'utilisation.</v>
      </c>
      <c r="C32"/>
      <c r="D32"/>
    </row>
    <row r="33">
      <c r="A33" t="s" s="15">
        <v>113</v>
      </c>
      <c r="B33" t="str" s="12">
        <f>Procedure!D11</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33"/>
      <c r="D33"/>
    </row>
    <row r="34">
      <c r="A34"/>
      <c r="B34"/>
      <c r="C34"/>
      <c r="D34"/>
    </row>
    <row r="35">
      <c r="A35" t="s" s="14">
        <v>115</v>
      </c>
      <c r="B35"/>
      <c r="C35"/>
      <c r="D35"/>
    </row>
    <row r="36">
      <c r="A36" t="s" s="15">
        <v>105</v>
      </c>
      <c r="B36" t="str" s="12">
        <f>"[DISSOUDRE] "&amp;Procedure!D12</f>
        <v>[DISSOUDRE] Délayer la poudre dans l'eau froide en fouettant, puis porter à ébullition en remuant régulièrement.</v>
      </c>
      <c r="C36"/>
      <c r="D36"/>
    </row>
    <row r="37">
      <c r="A37"/>
      <c r="B37" t="str">
        <f>Besoins!B8</f>
        <v>EAU</v>
      </c>
      <c r="C37" s="6">
        <f>Besoins!E8</f>
        <v>11.7</v>
      </c>
      <c r="D37" t="str">
        <f>Besoins!F8</f>
        <v>lt</v>
      </c>
    </row>
    <row r="38">
      <c r="A38"/>
      <c r="B38" t="str">
        <f>Besoins!B13</f>
        <v>Fonds Brun Lié (Knorr Professional)</v>
      </c>
      <c r="C38" s="6">
        <f>Besoins!E13</f>
        <v>0.3</v>
      </c>
      <c r="D38" t="str">
        <f>Besoins!F13</f>
        <v>kg</v>
      </c>
    </row>
    <row r="39">
      <c r="A39"/>
      <c r="B39"/>
      <c r="C39"/>
      <c r="D39"/>
    </row>
    <row r="40">
      <c r="A40" t="s" s="14">
        <v>116</v>
      </c>
      <c r="B40"/>
      <c r="C40"/>
      <c r="D40"/>
    </row>
    <row r="41">
      <c r="A41"/>
      <c r="B41" t="inlineStr" s="16">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1"/>
      <c r="D41"/>
    </row>
    <row r="42">
      <c r="A42"/>
      <c r="B42"/>
      <c r="C42"/>
      <c r="D42"/>
    </row>
    <row r="43">
      <c r="A43" t="s" s="14">
        <v>117</v>
      </c>
      <c r="B43"/>
      <c r="C43"/>
      <c r="D43"/>
    </row>
    <row r="44">
      <c r="A44"/>
      <c r="B44" t="inlineStr" s="16">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4"/>
      <c r="D44"/>
    </row>
    <row r="45">
      <c r="A45"/>
      <c r="B45"/>
      <c r="C45"/>
      <c r="D45"/>
    </row>
    <row r="46">
      <c r="A46" t="s" s="17">
        <v>118</v>
      </c>
      <c r="B46"/>
      <c r="C46"/>
      <c r="D46"/>
    </row>
  </sheetData>
  <sheetProtection sheet="1" formatRows="0" formatColumns="0"/>
  <mergeCells count="21">
    <mergeCell ref="A1:D1"/>
    <mergeCell ref="A2:D2"/>
    <mergeCell ref="A4:D4"/>
    <mergeCell ref="B5:D5"/>
    <mergeCell ref="B6:D6"/>
    <mergeCell ref="B12:D12"/>
    <mergeCell ref="B14:D14"/>
    <mergeCell ref="B21:D21"/>
    <mergeCell ref="A24:D24"/>
    <mergeCell ref="B25:D25"/>
    <mergeCell ref="B26:D26"/>
    <mergeCell ref="B29:D29"/>
    <mergeCell ref="B32:D32"/>
    <mergeCell ref="B33:D33"/>
    <mergeCell ref="A35:D35"/>
    <mergeCell ref="B36:D36"/>
    <mergeCell ref="A40:D40"/>
    <mergeCell ref="B41:D41"/>
    <mergeCell ref="A43:D43"/>
    <mergeCell ref="B44:D44"/>
    <mergeCell ref="A46:D4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2026-09-22T16:22:41Z</dcterms:created>
  <dc:title>Navarin d'agneau aux herbes de </dc:title>
  <dc:subject/>
  <dc:creator>CUIS.web</dc:creator>
  <cp:lastModifiedBy/>
  <cp:keywords/>
  <dc:description>Export automatique — moteur récursif d'origine : Bernard Vandendaele</dc:description>
  <cp:category/>
  <dc:language>en-US</dc:language>
  <dcterms:modified xsi:type="dcterms:W3CDTF">2026-09-22T16:22:41Z</dcterms:modified>
  <cp:revision>1</cp:revision>
</cp:coreProperties>
</file>