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<sst xmlns="http://schemas.openxmlformats.org/spreadsheetml/2006/main" count="122" uniqueCount="122">
  <si>
    <t>Besoins matière</t>
  </si>
  <si>
    <t>Multiplicateur souhaité</t>
  </si>
  <si>
    <t>Quantité de référence</t>
  </si>
  <si>
    <t>pc</t>
  </si>
  <si>
    <t>Quantité obtenue</t>
  </si>
  <si>
    <t>Code</t>
  </si>
  <si>
    <t>Matière première</t>
  </si>
  <si>
    <t>Classe</t>
  </si>
  <si>
    <t>Base (×1, modifiable)</t>
  </si>
  <si>
    <t>Quantité</t>
  </si>
  <si>
    <t>Unité</t>
  </si>
  <si>
    <t>Coût</t>
  </si>
  <si>
    <t>00000061</t>
  </si>
  <si>
    <t>EAU</t>
  </si>
  <si>
    <t>Matières diverses (à trier)</t>
  </si>
  <si>
    <t>lt</t>
  </si>
  <si>
    <t>00001743</t>
  </si>
  <si>
    <t>farine de blé tamisée type 55</t>
  </si>
  <si>
    <t>Épicerie salée</t>
  </si>
  <si>
    <t>EPI-POIVRE-BLAN</t>
  </si>
  <si>
    <t>Poivre blanc moulu</t>
  </si>
  <si>
    <t>Épices en poudre et graines</t>
  </si>
  <si>
    <t>kg</t>
  </si>
  <si>
    <t>RNME101431</t>
  </si>
  <si>
    <t>Champignons hôtel pieds morceaux boîte 5/1</t>
  </si>
  <si>
    <t>Conserves légumes et poissons</t>
  </si>
  <si>
    <t>u</t>
  </si>
  <si>
    <t>GLACE-VIANDE</t>
  </si>
  <si>
    <t>Glace de viande</t>
  </si>
  <si>
    <t>Fonds concentrés et extraits</t>
  </si>
  <si>
    <t>KNORR-FBLIE-STD</t>
  </si>
  <si>
    <t>Fonds Brun Lié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</si>
  <si>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</si>
  <si>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</si>
  <si>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</si>
  <si>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</si>
  <si>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</si>
  <si>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</si>
  <si>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</si>
  <si>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</si>
  <si>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</si>
  <si>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SEL-FIN</t>
  </si>
  <si>
    <t>Sel fin de cuisine</t>
  </si>
  <si>
    <t>Sels et condiments de base</t>
  </si>
  <si>
    <t>SUC-BLANC</t>
  </si>
  <si>
    <t>Sucre blanc cristal sac 25 kg</t>
  </si>
  <si>
    <t>Sucres et édulcorants</t>
  </si>
  <si>
    <t>RNMS00780</t>
  </si>
  <si>
    <t>Oignons émincés surgelés</t>
  </si>
  <si>
    <t>Légumes surgelés</t>
  </si>
  <si>
    <t>RNMS00786</t>
  </si>
  <si>
    <t>Petits oignons blancs surgelés</t>
  </si>
  <si>
    <t>RNMS00331</t>
  </si>
  <si>
    <t>Poulet PAC sans abat France</t>
  </si>
  <si>
    <t>Volailles et lapins surgelés</t>
  </si>
  <si>
    <t>Total</t>
  </si>
  <si>
    <t>Recette</t>
  </si>
  <si>
    <t>#</t>
  </si>
  <si>
    <t>Verbe</t>
  </si>
  <si>
    <t>Étape</t>
  </si>
  <si>
    <t>Précision technique</t>
  </si>
  <si>
    <t>Durée</t>
  </si>
  <si>
    <t>FRICASSEE DE VOLAILLE A L'ANCIENNE (P.A.C.)</t>
  </si>
  <si>
    <t>Preparer la garniture — Glacer les petits oignons a blanc (voir la recette). Passer au four les champignons sur la position vapeur. Reserver au chaud.</t>
  </si>
  <si>
    <t>Dresser et servir — Dresser les portions de volaille avec la garniture a l'assiette. Napper de sauce. Accompagner de riz pilaf.</t>
  </si>
  <si>
    <t>Fond de volaille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</si>
  <si>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</si>
  <si>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</si>
  <si>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</si>
  <si>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</si>
  <si>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</si>
  <si>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</si>
  <si>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</si>
  <si>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</si>
  <si>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</si>
  <si>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</si>
  <si>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</si>
  <si>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</si>
  <si>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</si>
  <si>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Niveau</t>
  </si>
  <si>
    <t>Composant</t>
  </si>
  <si>
    <t>Type</t>
  </si>
  <si>
    <t>Quantité (× multiplicateur, voir feuille Besoins)</t>
  </si>
  <si>
    <t>recette</t>
  </si>
  <si>
    <t xml:space="preserve">    ↳ Poulet PAC (piece) (conv.)</t>
  </si>
  <si>
    <t>conversion</t>
  </si>
  <si>
    <t xml:space="preserve">    ↳ Oignons émincés surgelés</t>
  </si>
  <si>
    <t>matiere</t>
  </si>
  <si>
    <t xml:space="preserve">    ↳ Fond de volaille reconstitue (collectivite)</t>
  </si>
  <si>
    <t xml:space="preserve">        ↳ EAU</t>
  </si>
  <si>
    <t xml:space="preserve">        ↳ Fonds Brun Lié (Knorr Professional)</t>
  </si>
  <si>
    <t xml:space="preserve">    ↳ Glace de viande</t>
  </si>
  <si>
    <t xml:space="preserve">    ↳ Crème fraîche liquide 15% MG allégée</t>
  </si>
  <si>
    <t xml:space="preserve">    ↳ Sel fin de cuisine</t>
  </si>
  <si>
    <t xml:space="preserve">    ↳ Poivre blanc moulu</t>
  </si>
  <si>
    <t xml:space="preserve">    ↳ Roux Blanc</t>
  </si>
  <si>
    <t xml:space="preserve">        ↳ Beurre de cuisine bloc 10 kg</t>
  </si>
  <si>
    <t xml:space="preserve">        ↳ farine de blé tamisée type 55</t>
  </si>
  <si>
    <t xml:space="preserve">    ↳ PETITS OIGNONS GRELOTS GLACES A BRUN ET A BLANC</t>
  </si>
  <si>
    <t xml:space="preserve">        ↳ Petits oignons blancs surgelés</t>
  </si>
  <si>
    <t xml:space="preserve">        ↳ Beurre doux 82% MG plaquette</t>
  </si>
  <si>
    <t xml:space="preserve">        ↳ Sucre blanc cristal sac 25 kg</t>
  </si>
  <si>
    <t xml:space="preserve">        ↳ Sel fin de cuisine</t>
  </si>
  <si>
    <t xml:space="preserve">    ↳ Champignons hôtel pieds morceaux boîte 5/1</t>
  </si>
  <si>
    <t>Fiche technique — FRICASSEE DE VOLAILLE A L'ANCIENNE (P.A.C.)</t>
  </si>
  <si>
    <t>FRICASSEE DE VOLAILLE A L'ANCIENNE (P.A.C.)  GRO_CDC_101A</t>
  </si>
  <si>
    <t>1.</t>
  </si>
  <si>
    <t>2.</t>
  </si>
  <si>
    <t xml:space="preserve">    Poulet PAC (piece) (conv.)</t>
  </si>
  <si>
    <t xml:space="preserve">    Fond de volaille reconstitue (collectivite)</t>
  </si>
  <si>
    <t>3.</t>
  </si>
  <si>
    <t>4.</t>
  </si>
  <si>
    <t xml:space="preserve">    Sel fin de cuisine</t>
  </si>
  <si>
    <t xml:space="preserve">    Roux Blanc</t>
  </si>
  <si>
    <t>5.</t>
  </si>
  <si>
    <t xml:space="preserve">    PETITS OIGNONS GRELOTS GLACES A BRUN ET A BLANC</t>
  </si>
  <si>
    <t>6.</t>
  </si>
  <si>
    <t>7.</t>
  </si>
  <si>
    <t>↳ Fond de volaille reconstitue (collectivite)  GRO-FOND-VOLAIL</t>
  </si>
  <si>
    <t>↳ Roux Blanc  00SAU_REC001</t>
  </si>
  <si>
    <t>↳ PETITS OIGNONS GRELOTS GLACES A BRUN ET A BLANC  GRO_CDC_169</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</si>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</sst>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13.65</v>
      </c>
      <c r="E7" s="6">
        <f>D7*$B$2</f>
        <v>13.65</v>
      </c>
      <c r="F7" t="s">
        <v>15</v>
      </c>
      <c r="G7" s="9">
        <f>E7*0.003</f>
        <v>0.04095</v>
      </c>
    </row>
    <row r="8">
      <c r="A8" t="s" s="8">
        <v>16</v>
      </c>
      <c r="B8" t="s">
        <v>17</v>
      </c>
      <c r="C8" t="s">
        <v>18</v>
      </c>
      <c r="D8" s="4">
        <v>0.72</v>
      </c>
      <c r="E8" s="6">
        <f>D8*$B$2</f>
        <v>0.72</v>
      </c>
      <c r="F8" t="s">
        <v>3</v>
      </c>
      <c r="G8" s="9">
        <f>E8*0</f>
        <v>0</v>
      </c>
    </row>
    <row r="9">
      <c r="A9" t="s">
        <v>19</v>
      </c>
      <c r="B9" t="s">
        <v>20</v>
      </c>
      <c r="C9" t="s">
        <v>21</v>
      </c>
      <c r="D9" s="4">
        <v>0.007</v>
      </c>
      <c r="E9" s="6">
        <f>D9*$B$2</f>
        <v>0.007</v>
      </c>
      <c r="F9" t="s">
        <v>22</v>
      </c>
      <c r="G9" s="9">
        <f>E9*14.8</f>
        <v>0.1036</v>
      </c>
    </row>
    <row r="10">
      <c r="A10" t="s">
        <v>23</v>
      </c>
      <c r="B10" t="s">
        <v>24</v>
      </c>
      <c r="C10" t="s">
        <v>25</v>
      </c>
      <c r="D10" s="4">
        <v>4.6</v>
      </c>
      <c r="E10" s="6">
        <f>D10*$B$2</f>
        <v>4.6</v>
      </c>
      <c r="F10" t="s">
        <v>26</v>
      </c>
      <c r="G10" s="9">
        <f>E10*16.12</f>
        <v>74.152</v>
      </c>
    </row>
    <row r="11">
      <c r="A11" t="s">
        <v>27</v>
      </c>
      <c r="B11" t="s">
        <v>28</v>
      </c>
      <c r="C11" t="s">
        <v>29</v>
      </c>
      <c r="D11" s="4">
        <v>0.1</v>
      </c>
      <c r="E11" s="6">
        <f>D11*$B$2</f>
        <v>0.1</v>
      </c>
      <c r="F11" t="s">
        <v>22</v>
      </c>
      <c r="G11" s="9">
        <f>E11*55</f>
        <v>5.5</v>
      </c>
    </row>
    <row r="12">
      <c r="A12" t="s">
        <v>30</v>
      </c>
      <c r="B12" t="s">
        <v>31</v>
      </c>
      <c r="C12" t="s">
        <v>32</v>
      </c>
      <c r="D12" s="4">
        <v>0.35</v>
      </c>
      <c r="E12" s="6">
        <f>D12*$B$2</f>
        <v>0.35</v>
      </c>
      <c r="F12" t="s">
        <v>22</v>
      </c>
      <c r="G12" s="9">
        <f>E12*0</f>
        <v>0</v>
      </c>
    </row>
    <row r="13">
      <c r="A13" t="s">
        <v>33</v>
      </c>
      <c r="B13" t="s">
        <v>34</v>
      </c>
      <c r="C13" t="s">
        <v>35</v>
      </c>
      <c r="D13" s="4">
        <v>0.72</v>
      </c>
      <c r="E13" s="6">
        <f>D13*$B$2</f>
        <v>0.72</v>
      </c>
      <c r="F13" t="s">
        <v>22</v>
      </c>
      <c r="G13" s="9">
        <f>E13*4.9</f>
        <v>3.528</v>
      </c>
    </row>
    <row r="14">
      <c r="A14" t="s">
        <v>36</v>
      </c>
      <c r="B14" t="s">
        <v>37</v>
      </c>
      <c r="C14" t="s">
        <v>35</v>
      </c>
      <c r="D14" s="4">
        <v>0.15</v>
      </c>
      <c r="E14" s="6">
        <f>D14*$B$2</f>
        <v>0.15</v>
      </c>
      <c r="F14" t="s">
        <v>22</v>
      </c>
      <c r="G14" s="9">
        <f>E14*5.2</f>
        <v>0.78</v>
      </c>
    </row>
    <row r="15">
      <c r="A15" t="s">
        <v>38</v>
      </c>
      <c r="B15" t="s">
        <v>39</v>
      </c>
      <c r="C15" t="s">
        <v>40</v>
      </c>
      <c r="D15" s="4">
        <v>3</v>
      </c>
      <c r="E15" s="6">
        <f>D15*$B$2</f>
        <v>3</v>
      </c>
      <c r="F15" t="s">
        <v>15</v>
      </c>
      <c r="G15" s="9">
        <f>E15*2.2</f>
        <v>6.6</v>
      </c>
    </row>
    <row r="16">
      <c r="A16" t="s">
        <v>41</v>
      </c>
      <c r="B16" t="s">
        <v>42</v>
      </c>
      <c r="C16" t="s">
        <v>43</v>
      </c>
      <c r="D16" s="4">
        <v>0.0805</v>
      </c>
      <c r="E16" s="6">
        <f>D16*$B$2</f>
        <v>0.0805</v>
      </c>
      <c r="F16" t="s">
        <v>22</v>
      </c>
      <c r="G16" s="9">
        <f>E16*0.35</f>
        <v>0.028175</v>
      </c>
    </row>
    <row r="17">
      <c r="A17" t="s">
        <v>44</v>
      </c>
      <c r="B17" t="s">
        <v>45</v>
      </c>
      <c r="C17" t="s">
        <v>46</v>
      </c>
      <c r="D17" s="4">
        <v>0.075</v>
      </c>
      <c r="E17" s="6">
        <f>D17*$B$2</f>
        <v>0.075</v>
      </c>
      <c r="F17" t="s">
        <v>22</v>
      </c>
      <c r="G17" s="9">
        <f>E17*0.82</f>
        <v>0.0615</v>
      </c>
    </row>
    <row r="18">
      <c r="A18" t="s">
        <v>47</v>
      </c>
      <c r="B18" t="s">
        <v>48</v>
      </c>
      <c r="C18" t="s">
        <v>49</v>
      </c>
      <c r="D18" s="4">
        <v>2</v>
      </c>
      <c r="E18" s="6">
        <f>D18*$B$2</f>
        <v>2</v>
      </c>
      <c r="F18" t="s">
        <v>22</v>
      </c>
      <c r="G18" s="9">
        <f>E18*3.89</f>
        <v>7.78</v>
      </c>
    </row>
    <row r="19">
      <c r="A19" t="s">
        <v>50</v>
      </c>
      <c r="B19" t="s">
        <v>51</v>
      </c>
      <c r="C19" t="s">
        <v>49</v>
      </c>
      <c r="D19" s="4">
        <v>3</v>
      </c>
      <c r="E19" s="6">
        <f>D19*$B$2</f>
        <v>3</v>
      </c>
      <c r="F19" t="s">
        <v>22</v>
      </c>
      <c r="G19" s="9">
        <f>E19*3.85</f>
        <v>11.55</v>
      </c>
    </row>
    <row r="20">
      <c r="A20" t="s">
        <v>52</v>
      </c>
      <c r="B20" t="s">
        <v>53</v>
      </c>
      <c r="C20" t="s">
        <v>54</v>
      </c>
      <c r="D20" s="4">
        <v>30</v>
      </c>
      <c r="E20" s="6">
        <f>D20*$B$2</f>
        <v>30</v>
      </c>
      <c r="F20" t="s">
        <v>22</v>
      </c>
      <c r="G20" s="9">
        <f>E20*7.95</f>
        <v>238.5</v>
      </c>
    </row>
    <row r="21">
      <c r="A21"/>
      <c r="B21"/>
      <c r="C21"/>
      <c r="D21"/>
      <c r="E21"/>
      <c r="F21" t="s" s="10">
        <v>55</v>
      </c>
      <c r="G21" s="11">
        <f>SUM(G7:G20)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56</v>
      </c>
      <c r="B1" t="s" s="7">
        <v>57</v>
      </c>
      <c r="C1" t="s" s="7">
        <v>58</v>
      </c>
      <c r="D1" t="s" s="7">
        <v>59</v>
      </c>
      <c r="E1" t="s" s="7">
        <v>60</v>
      </c>
      <c r="F1" t="s" s="7">
        <v>61</v>
      </c>
    </row>
    <row r="2">
      <c r="A2" t="s">
        <v>62</v>
      </c>
      <c r="B2">
        <v>1</v>
      </c>
      <c r="C2"/>
      <c r="D2" t="inlineStr" s="12">
        <is>
          <t>Mise en place du poste de travail — Verifier les DLC, peser les denrees, selectionner le materiel necessaire. Laver et desinfecter le materiel et le poste de travail en suivant les protocoles.</t>
        </is>
      </c>
      <c r="E2" t="s" s="12"/>
      <c r="F2"/>
    </row>
    <row r="3">
      <c r="A3" t="s">
        <v>62</v>
      </c>
      <c r="B3">
        <v>2</v>
      </c>
      <c r="C3"/>
      <c r="D3" t="inlineStr" s="12">
        <is>
          <t>Preparations preliminaires — Deconditionner les volailles suivant la procedure. Habiller et portionner les volailles. Reserver au froid. Peler, laver et desinfecter les oignons. Au cutter, hacher finement les oignons. Reserver au froid. Deconditionner les champignons suivant la procedure. Egoutter les champignons dans 1 bac GN 1/1 H 100 perfore. Recuperer le jus de champignons dans une calotte. Reserver au froid le bac contenant les champignons, double d'un bac GN 1/1 H 65 plein. Dans un rondeau, realiser la rehydratation de 14 litres de fond blanc de volaille, en se reportant aux recommandations du fabricant.</t>
        </is>
      </c>
      <c r="E3" t="s" s="12"/>
      <c r="F3"/>
    </row>
    <row r="4">
      <c r="A4" t="s">
        <v>62</v>
      </c>
      <c r="B4">
        <v>3</v>
      </c>
      <c r="C4"/>
      <c r="D4" t="inlineStr" s="12">
        <is>
          <t>Faire raidir les portions de volaille — Saler et poivrer les portions de volaille sur les deux faces. Premiere methode : Prechauffer le four sur la position mixte a +120°C. Disposer les portions de volaille sur 8 grilles de cuisson. Etager les grilles sur l'echelle de cuisson. Enfourner et laisser raidir les portions sans coloration. Reserver dans 1 bac GN 2/1 en polycarbonate muni d'une grille egouttoir. Deuxieme methode : En sauteuse, dans le beurre chaud, faire raidir la volaille sans coloration. Egoutter les portions dans 1 bac GN 2/1 H 250 monte sur un cuvier roulant, garde a proximite de votre sauteuse.</t>
        </is>
      </c>
      <c r="E4" t="s" s="12"/>
      <c r="F4"/>
    </row>
    <row r="5">
      <c r="A5" t="s">
        <v>62</v>
      </c>
      <c r="B5">
        <v>4</v>
      </c>
      <c r="C5"/>
      <c r="D5" t="inlineStr" s="12">
        <is>
          <t>Marquer la cuisson des volailles — Pour la cuisson en sauteuse : Eliminer la graisse de cuisson et les particules carbonisees. En sauteuse, faire fondre le beurre du roux et faire suer les oignons haches. Ajouter la farine. Melanger avec une spatule. Cuire sans coloration. Verser le fond de volaille sur le roux, ajouter le jus de champignons. Melanger au fouet afin d'obtenir une liaison homogene. Saler et poivrer. Ranger les portions de volaille dans le fond blanc lie. Piquer la sonde de cuisson dans la jointure d'une cuisse ou d'une aile. Porter a ebullition, puis reduire la source de chaleur. Laisser cuire a feu doux pendant 20 a 25 minutes environ, a couvert. Atteindre la temperature de +85°C a coeur au terme de la cuisson. Pour la cuisson au four : Mettre les portions raidies dans 4 bacs GN 1/1 H 100. Confectionner le veloute comme ci-dessus. Cuire a couvert les portions dans le veloute, au four chaleur mixte a +175°C, avec les memes reperes de cuisson. Cremer chaque bac en fin de cuisson. Ajouter la garniture. Agiter les bacs pour lier l'ensemble.</t>
        </is>
      </c>
      <c r="E5" t="s" s="12"/>
      <c r="F5"/>
    </row>
    <row r="6">
      <c r="A6" t="s">
        <v>62</v>
      </c>
      <c r="B6">
        <v>5</v>
      </c>
      <c r="C6"/>
      <c r="D6" t="s" s="12">
        <v>63</v>
      </c>
      <c r="E6" t="s" s="12"/>
      <c r="F6"/>
    </row>
    <row r="7">
      <c r="A7" t="s">
        <v>62</v>
      </c>
      <c r="B7">
        <v>6</v>
      </c>
      <c r="C7"/>
      <c r="D7" t="inlineStr" s="12">
        <is>
          <t>Confectionner la sauce — Decanter les portions de volaille, dans 4 bacs GN 1/1 H 100. Ajouter aux portions, la garniture. Couvrir et reserver au chaud. Reduire la sauce afin d'obtenir la consistance et la quantite souhaitee. Ajouter la creme. Rectifier l'assaisonnement. Eventuellement corser la sauce avec du concentre de volaille. Verser la sauce dans un rondeau. Monter la sauce au mixeur pour lui donner de l'onctuosite. Repartir la sauce sur les portions de volaille, dans les 4 bacs.</t>
        </is>
      </c>
      <c r="E7" t="s" s="12"/>
      <c r="F7"/>
    </row>
    <row r="8">
      <c r="A8" t="s">
        <v>62</v>
      </c>
      <c r="B8">
        <v>7</v>
      </c>
      <c r="C8"/>
      <c r="D8" t="s" s="12">
        <v>64</v>
      </c>
      <c r="E8" t="s" s="12"/>
      <c r="F8"/>
    </row>
    <row r="9">
      <c r="A9" t="s">
        <v>65</v>
      </c>
      <c r="B9">
        <v>1</v>
      </c>
      <c r="C9" t="s">
        <v>66</v>
      </c>
      <c r="D9" t="s" s="12">
        <v>67</v>
      </c>
      <c r="E9" t="s" s="12"/>
      <c r="F9"/>
    </row>
    <row r="10">
      <c r="A10" t="s">
        <v>68</v>
      </c>
      <c r="B10">
        <v>1</v>
      </c>
      <c r="C10" t="s">
        <v>69</v>
      </c>
      <c r="D10" t="s" s="12">
        <v>70</v>
      </c>
      <c r="E10" t="s" s="12"/>
      <c r="F10"/>
    </row>
    <row r="11">
      <c r="A11" t="s">
        <v>68</v>
      </c>
      <c r="B11">
        <v>2</v>
      </c>
      <c r="C11" t="s">
        <v>71</v>
      </c>
      <c r="D11" t="inlineStr" s="12">
        <is>
          <t>Réaliser le roux — Faire fondre le beurre en parcelles dans une sauteuse suffisamment grande. Ajouter la farine tamisée dès que le beurre est fondu. Mélanger à l'aide d'une spatule ou d'un fouet à sauce jusqu'à obtenir un mélange lisse et homogène.</t>
        </is>
      </c>
      <c r="E11" t="s" s="12"/>
      <c r="F11"/>
    </row>
    <row r="12">
      <c r="A12" t="s">
        <v>68</v>
      </c>
      <c r="B12">
        <v>3</v>
      </c>
      <c r="C12" t="s">
        <v>72</v>
      </c>
      <c r="D12" t="inlineStr" s="12">
        <is>
          <t>Cuire le roux blanc — Cuire très doucement à feu réduit sans arrêter de mélanger. Arrêter la cuisson lorsqu'il blanchit et devient mousseux — on dit alors qu'il « fleurit ».</t>
        </is>
      </c>
      <c r="E12" t="s" s="12">
        <v>73</v>
      </c>
      <c r="F12"/>
    </row>
    <row r="13">
      <c r="A13" t="s">
        <v>68</v>
      </c>
      <c r="B13">
        <v>4</v>
      </c>
      <c r="C13" t="s">
        <v>74</v>
      </c>
      <c r="D13" t="s" s="12">
        <v>75</v>
      </c>
      <c r="E13" t="s" s="12"/>
      <c r="F13"/>
    </row>
    <row r="14">
      <c r="A14" t="s">
        <v>76</v>
      </c>
      <c r="B14">
        <v>1</v>
      </c>
      <c r="C14"/>
      <c r="D14" t="inlineStr" s="12">
        <is>
          <t>Mise en place du poste de travail — Verifier les DLC, peser les denrees, selectionner le materiel necessaire. Laver et desinfecter le materiel et le poste de travail en suivant les protocoles.</t>
        </is>
      </c>
      <c r="E14" t="s" s="12"/>
      <c r="F14"/>
    </row>
    <row r="15">
      <c r="A15" t="s">
        <v>76</v>
      </c>
      <c r="B15">
        <v>2</v>
      </c>
      <c r="C15"/>
      <c r="D15" t="s" s="12">
        <v>77</v>
      </c>
      <c r="E15" t="s" s="12"/>
      <c r="F15"/>
    </row>
    <row r="16">
      <c r="A16" t="s">
        <v>76</v>
      </c>
      <c r="B16">
        <v>3</v>
      </c>
      <c r="C16"/>
      <c r="D16" t="inlineStr" s="12">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6" t="s" s="12"/>
      <c r="F16"/>
    </row>
    <row r="17">
      <c r="A17" t="s">
        <v>76</v>
      </c>
      <c r="B17">
        <v>4</v>
      </c>
      <c r="C17"/>
      <c r="D17" t="s" s="12">
        <v>78</v>
      </c>
      <c r="E17" t="s" s="12"/>
      <c r="F17"/>
    </row>
    <row r="18">
      <c r="A18" t="s">
        <v>76</v>
      </c>
      <c r="B18">
        <v>5</v>
      </c>
      <c r="C18"/>
      <c r="D18" t="inlineStr" s="12">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8" t="s" s="12"/>
      <c r="F1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79</v>
      </c>
      <c r="B1" t="s" s="7">
        <v>80</v>
      </c>
      <c r="C1" t="s" s="7">
        <v>81</v>
      </c>
      <c r="D1" t="s" s="7">
        <v>82</v>
      </c>
      <c r="E1" t="s" s="7">
        <v>10</v>
      </c>
    </row>
    <row r="2">
      <c r="A2">
        <v>0</v>
      </c>
      <c r="B2" t="s">
        <v>62</v>
      </c>
      <c r="C2" t="s">
        <v>83</v>
      </c>
      <c r="D2" s="6">
        <f>'Besoins'!$B$2*100</f>
        <v>100</v>
      </c>
      <c r="E2" t="s">
        <v>3</v>
      </c>
    </row>
    <row r="3">
      <c r="A3">
        <v>1</v>
      </c>
      <c r="B3" t="s">
        <v>84</v>
      </c>
      <c r="C3" t="s">
        <v>85</v>
      </c>
      <c r="D3" s="6">
        <f>'Besoins'!$B$2*20</f>
        <v>20</v>
      </c>
      <c r="E3" t="s">
        <v>3</v>
      </c>
    </row>
    <row r="4">
      <c r="A4">
        <v>1</v>
      </c>
      <c r="B4" t="s">
        <v>86</v>
      </c>
      <c r="C4" t="s">
        <v>87</v>
      </c>
      <c r="D4" s="6">
        <f>'Besoins'!$B$2*2</f>
        <v>2</v>
      </c>
      <c r="E4" t="s">
        <v>22</v>
      </c>
    </row>
    <row r="5">
      <c r="A5">
        <v>1</v>
      </c>
      <c r="B5" t="s">
        <v>88</v>
      </c>
      <c r="C5" t="s">
        <v>83</v>
      </c>
      <c r="D5" s="6">
        <f>'Besoins'!$B$2*14</f>
        <v>14</v>
      </c>
      <c r="E5" t="s">
        <v>15</v>
      </c>
    </row>
    <row r="6">
      <c r="A6">
        <v>2</v>
      </c>
      <c r="B6" t="s">
        <v>89</v>
      </c>
      <c r="C6" t="s">
        <v>87</v>
      </c>
      <c r="D6" s="6">
        <f>'Besoins'!$B$2*13.65</f>
        <v>13.65</v>
      </c>
      <c r="E6" t="s">
        <v>15</v>
      </c>
    </row>
    <row r="7">
      <c r="A7">
        <v>2</v>
      </c>
      <c r="B7" t="s">
        <v>90</v>
      </c>
      <c r="C7" t="s">
        <v>87</v>
      </c>
      <c r="D7" s="6">
        <f>'Besoins'!$B$2*0.35</f>
        <v>0.35</v>
      </c>
      <c r="E7" t="s">
        <v>22</v>
      </c>
    </row>
    <row r="8">
      <c r="A8">
        <v>1</v>
      </c>
      <c r="B8" t="s">
        <v>91</v>
      </c>
      <c r="C8" t="s">
        <v>87</v>
      </c>
      <c r="D8" s="6">
        <f>'Besoins'!$B$2*0.1</f>
        <v>0.1</v>
      </c>
      <c r="E8" t="s">
        <v>22</v>
      </c>
    </row>
    <row r="9">
      <c r="A9">
        <v>1</v>
      </c>
      <c r="B9" t="s">
        <v>92</v>
      </c>
      <c r="C9" t="s">
        <v>87</v>
      </c>
      <c r="D9" s="6">
        <f>'Besoins'!$B$2*3</f>
        <v>3</v>
      </c>
      <c r="E9" t="s">
        <v>15</v>
      </c>
    </row>
    <row r="10">
      <c r="A10">
        <v>1</v>
      </c>
      <c r="B10" t="s">
        <v>93</v>
      </c>
      <c r="C10" t="s">
        <v>87</v>
      </c>
      <c r="D10" s="6">
        <f>'Besoins'!$B$2*0.073</f>
        <v>0.073</v>
      </c>
      <c r="E10" t="s">
        <v>22</v>
      </c>
    </row>
    <row r="11">
      <c r="A11">
        <v>1</v>
      </c>
      <c r="B11" t="s">
        <v>94</v>
      </c>
      <c r="C11" t="s">
        <v>87</v>
      </c>
      <c r="D11" s="6">
        <f>'Besoins'!$B$2*0.007</f>
        <v>0.007</v>
      </c>
      <c r="E11" t="s">
        <v>22</v>
      </c>
    </row>
    <row r="12">
      <c r="A12">
        <v>1</v>
      </c>
      <c r="B12" t="s">
        <v>95</v>
      </c>
      <c r="C12" t="s">
        <v>83</v>
      </c>
      <c r="D12" s="6">
        <f>'Besoins'!$B$2*1.44</f>
        <v>1.44</v>
      </c>
      <c r="E12" t="s">
        <v>22</v>
      </c>
    </row>
    <row r="13">
      <c r="A13">
        <v>2</v>
      </c>
      <c r="B13" t="s">
        <v>96</v>
      </c>
      <c r="C13" t="s">
        <v>87</v>
      </c>
      <c r="D13" s="6">
        <f>'Besoins'!$B$2*0.72</f>
        <v>0.72</v>
      </c>
      <c r="E13" t="s">
        <v>22</v>
      </c>
    </row>
    <row r="14">
      <c r="A14">
        <v>2</v>
      </c>
      <c r="B14" t="s">
        <v>97</v>
      </c>
      <c r="C14" t="s">
        <v>87</v>
      </c>
      <c r="D14" s="6">
        <f>'Besoins'!$B$2*0.72</f>
        <v>0.72</v>
      </c>
      <c r="E14" t="s">
        <v>22</v>
      </c>
    </row>
    <row r="15">
      <c r="A15">
        <v>1</v>
      </c>
      <c r="B15" t="s">
        <v>98</v>
      </c>
      <c r="C15" t="s">
        <v>83</v>
      </c>
      <c r="D15" s="6">
        <f>'Besoins'!$B$2*75</f>
        <v>75</v>
      </c>
      <c r="E15" t="s">
        <v>3</v>
      </c>
    </row>
    <row r="16">
      <c r="A16">
        <v>2</v>
      </c>
      <c r="B16" t="s">
        <v>99</v>
      </c>
      <c r="C16" t="s">
        <v>87</v>
      </c>
      <c r="D16" s="6">
        <f>'Besoins'!$B$2*3</f>
        <v>3</v>
      </c>
      <c r="E16" t="s">
        <v>22</v>
      </c>
    </row>
    <row r="17">
      <c r="A17">
        <v>2</v>
      </c>
      <c r="B17" t="s">
        <v>100</v>
      </c>
      <c r="C17" t="s">
        <v>87</v>
      </c>
      <c r="D17" s="6">
        <f>'Besoins'!$B$2*0.15</f>
        <v>0.15</v>
      </c>
      <c r="E17" t="s">
        <v>22</v>
      </c>
    </row>
    <row r="18">
      <c r="A18">
        <v>2</v>
      </c>
      <c r="B18" t="s">
        <v>101</v>
      </c>
      <c r="C18" t="s">
        <v>87</v>
      </c>
      <c r="D18" s="6">
        <f>'Besoins'!$B$2*0.075</f>
        <v>0.075</v>
      </c>
      <c r="E18" t="s">
        <v>22</v>
      </c>
    </row>
    <row r="19">
      <c r="A19">
        <v>2</v>
      </c>
      <c r="B19" t="s">
        <v>102</v>
      </c>
      <c r="C19" t="s">
        <v>87</v>
      </c>
      <c r="D19" s="6">
        <f>'Besoins'!$B$2*0.0075</f>
        <v>0.0075</v>
      </c>
      <c r="E19" t="s">
        <v>22</v>
      </c>
    </row>
    <row r="20">
      <c r="A20">
        <v>1</v>
      </c>
      <c r="B20" t="s">
        <v>103</v>
      </c>
      <c r="C20" t="s">
        <v>87</v>
      </c>
      <c r="D20" s="6">
        <f>'Besoins'!$B$2*4.6</f>
        <v>4.6</v>
      </c>
      <c r="E20"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9"/>
  <cols>
    <col min="1" max="1" width="22" customWidth="1"/>
    <col min="2" max="2" width="52" customWidth="1"/>
    <col min="3" max="3" width="14" customWidth="1"/>
    <col min="4" max="4" width="10" customWidth="1"/>
  </cols>
  <sheetData>
    <row r="1" customHeight="1" ht="24">
      <c r="A1" t="s" s="2">
        <v>104</v>
      </c>
      <c r="B1"/>
      <c r="C1"/>
      <c r="D1"/>
    </row>
    <row r="2">
      <c r="A2" t="str" s="13">
        <f>"GRO_CDC_101A · GRO.VOLAILLE · référence : "&amp;Besoins!B3&amp;" "&amp;Besoins!C3&amp;" · multiplicateur réglable sur la feuille ""Besoins"""</f>
        <v>GRO_CDC_101A · GRO.VOLAILLE · référence : 100 pc · multiplicateur réglable sur la feuille </v>
      </c>
      <c r="B2"/>
      <c r="C2"/>
      <c r="D2"/>
    </row>
    <row r="3">
      <c r="A3"/>
      <c r="B3"/>
      <c r="C3"/>
      <c r="D3"/>
    </row>
    <row r="4">
      <c r="A4" t="s" s="14">
        <v>105</v>
      </c>
      <c r="B4"/>
      <c r="C4"/>
      <c r="D4"/>
    </row>
    <row r="5">
      <c r="A5" t="s" s="15">
        <v>106</v>
      </c>
      <c r="B5" t="str" s="12">
        <f>Procedure!D2</f>
        <v>Mise en place du poste de travail — Verifier les DLC, peser les denrees, selectionner le materiel necessaire. Laver et desinfecter le materiel et le poste de travail en suivant les protocoles.</v>
      </c>
      <c r="C5"/>
      <c r="D5"/>
    </row>
    <row r="6">
      <c r="A6" t="s" s="15">
        <v>107</v>
      </c>
      <c r="B6" t="str" s="12">
        <f>Procedure!D3</f>
        <v>Preparations preliminaires — Deconditionner les volailles suivant la procedure. Habiller et portionner les volailles. Reserver au froid. Peler, laver et desinfecter les oignons. Au cutter, hacher finement les oignons. Reserver au froid. Deconditionner les champignons suivant la procedure. Egoutter les champignons dans 1 bac GN 1/1 H 100 perfore. Recuperer le jus de champignons dans une calotte. Reserver au froid le bac contenant les champignons, double d'un bac GN 1/1 H 65 plein. Dans un rondeau, realiser la rehydratation de 14 litres de fond blanc de volaille, en se reportant aux recommandations du fabricant.</v>
      </c>
      <c r="C6"/>
      <c r="D6"/>
    </row>
    <row r="7">
      <c r="A7"/>
      <c r="B7" t="s">
        <v>108</v>
      </c>
      <c r="C7" s="6">
        <f>'Besoins'!$B$2*20</f>
        <v>20</v>
      </c>
      <c r="D7" t="s">
        <v>3</v>
      </c>
    </row>
    <row r="8">
      <c r="A8"/>
      <c r="B8" t="str">
        <f>Besoins!B18</f>
        <v>Oignons émincés surgelés</v>
      </c>
      <c r="C8" s="6">
        <f>Besoins!E18</f>
        <v>2</v>
      </c>
      <c r="D8" t="str">
        <f>Besoins!F18</f>
        <v>kg</v>
      </c>
    </row>
    <row r="9">
      <c r="A9"/>
      <c r="B9" t="s">
        <v>109</v>
      </c>
      <c r="C9" s="6">
        <f>'Besoins'!$B$2*14</f>
        <v>14</v>
      </c>
      <c r="D9" t="s">
        <v>15</v>
      </c>
    </row>
    <row r="10">
      <c r="A10"/>
      <c r="B10" t="str">
        <f>Besoins!B10</f>
        <v>Champignons hôtel pieds morceaux boîte 5/1</v>
      </c>
      <c r="C10" s="6">
        <f>Besoins!E10</f>
        <v>4.6</v>
      </c>
      <c r="D10" t="str">
        <f>Besoins!F10</f>
        <v>kg</v>
      </c>
    </row>
    <row r="11">
      <c r="A11" t="s" s="15">
        <v>110</v>
      </c>
      <c r="B11" t="str" s="12">
        <f>Procedure!D4</f>
        <v>Faire raidir les portions de volaille — Saler et poivrer les portions de volaille sur les deux faces. Premiere methode : Prechauffer le four sur la position mixte a +120°C. Disposer les portions de volaille sur 8 grilles de cuisson. Etager les grilles sur l'echelle de cuisson. Enfourner et laisser raidir les portions sans coloration. Reserver dans 1 bac GN 2/1 en polycarbonate muni d'une grille egouttoir. Deuxieme methode : En sauteuse, dans le beurre chaud, faire raidir la volaille sans coloration. Egoutter les portions dans 1 bac GN 2/1 H 250 monte sur un cuvier roulant, garde a proximite de votre sauteuse.</v>
      </c>
      <c r="C11"/>
      <c r="D11"/>
    </row>
    <row r="12">
      <c r="A12" t="s" s="15">
        <v>111</v>
      </c>
      <c r="B12" t="str" s="12">
        <f>Procedure!D5</f>
        <v>Marquer la cuisson des volailles — Pour la cuisson en sauteuse : Eliminer la graisse de cuisson et les particules carbonisees. En sauteuse, faire fondre le beurre du roux et faire suer les oignons haches. Ajouter la farine. Melanger avec une spatule. Cuire sans coloration. Verser le fond de volaille sur le roux, ajouter le jus de champignons. Melanger au fouet afin d'obtenir une liaison homogene. Saler et poivrer. Ranger les portions de volaille dans le fond blanc lie. Piquer la sonde de cuisson dans la jointure d'une cuisse ou d'une aile. Porter a ebullition, puis reduire la source de chaleur. Laisser cuire a feu doux pendant 20 a 25 minutes environ, a couvert. Atteindre la temperature de +85°C a coeur au terme de la cuisson. Pour la cuisson au four : Mettre les portions raidies dans 4 bacs GN 1/1 H 100. Confectionner le veloute comme ci-dessus. Cuire a couvert les portions dans le veloute, au four chaleur mixte a +175°C, avec les memes reperes de cuisson. Cremer chaque bac en fin de cuisson. Ajouter la garniture. Agiter les bacs pour lier l'ensemble.</v>
      </c>
      <c r="C12"/>
      <c r="D12"/>
    </row>
    <row r="13">
      <c r="A13"/>
      <c r="B13" t="s">
        <v>112</v>
      </c>
      <c r="C13" s="6">
        <f>'Besoins'!$B$2*0.073</f>
        <v>0.073</v>
      </c>
      <c r="D13" t="s">
        <v>22</v>
      </c>
    </row>
    <row r="14">
      <c r="A14"/>
      <c r="B14" t="str">
        <f>Besoins!B9</f>
        <v>Poivre blanc moulu</v>
      </c>
      <c r="C14" s="6">
        <f>Besoins!E9</f>
        <v>0.007</v>
      </c>
      <c r="D14" t="str">
        <f>Besoins!F9</f>
        <v>kg</v>
      </c>
    </row>
    <row r="15">
      <c r="A15"/>
      <c r="B15" t="s">
        <v>113</v>
      </c>
      <c r="C15" s="6">
        <f>'Besoins'!$B$2*1.44</f>
        <v>1.44</v>
      </c>
      <c r="D15" t="s">
        <v>22</v>
      </c>
    </row>
    <row r="16">
      <c r="A16" t="s" s="15">
        <v>114</v>
      </c>
      <c r="B16" t="str" s="12">
        <f>Procedure!D6</f>
        <v>Preparer la garniture — Glacer les petits oignons a blanc (voir la recette). Passer au four les champignons sur la position vapeur. Reserver au chaud.</v>
      </c>
      <c r="C16"/>
      <c r="D16"/>
    </row>
    <row r="17">
      <c r="A17"/>
      <c r="B17" t="s">
        <v>115</v>
      </c>
      <c r="C17" s="6">
        <f>'Besoins'!$B$2*75</f>
        <v>75</v>
      </c>
      <c r="D17" t="s">
        <v>3</v>
      </c>
    </row>
    <row r="18">
      <c r="A18" t="s" s="15">
        <v>116</v>
      </c>
      <c r="B18" t="str" s="12">
        <f>Procedure!D7</f>
        <v>Confectionner la sauce — Decanter les portions de volaille, dans 4 bacs GN 1/1 H 100. Ajouter aux portions, la garniture. Couvrir et reserver au chaud. Reduire la sauce afin d'obtenir la consistance et la quantite souhaitee. Ajouter la creme. Rectifier l'assaisonnement. Eventuellement corser la sauce avec du concentre de volaille. Verser la sauce dans un rondeau. Monter la sauce au mixeur pour lui donner de l'onctuosite. Repartir la sauce sur les portions de volaille, dans les 4 bacs.</v>
      </c>
      <c r="C18"/>
      <c r="D18"/>
    </row>
    <row r="19">
      <c r="A19"/>
      <c r="B19" t="str">
        <f>Besoins!B15</f>
        <v>Crème fraîche liquide 15% MG allégée</v>
      </c>
      <c r="C19" s="6">
        <f>Besoins!E15</f>
        <v>3</v>
      </c>
      <c r="D19" t="str">
        <f>Besoins!F15</f>
        <v>lt</v>
      </c>
    </row>
    <row r="20">
      <c r="A20" t="s" s="15">
        <v>117</v>
      </c>
      <c r="B20" t="str" s="12">
        <f>Procedure!D8</f>
        <v>Dresser et servir — Dresser les portions de volaille avec la garniture a l'assiette. Napper de sauce. Accompagner de riz pilaf.</v>
      </c>
      <c r="C20"/>
      <c r="D20"/>
    </row>
    <row r="21">
      <c r="A21"/>
      <c r="B21"/>
      <c r="C21"/>
      <c r="D21"/>
    </row>
    <row r="22">
      <c r="A22" t="s" s="14">
        <v>118</v>
      </c>
      <c r="B22"/>
      <c r="C22"/>
      <c r="D22"/>
    </row>
    <row r="23">
      <c r="A23" t="s" s="15">
        <v>106</v>
      </c>
      <c r="B23" t="str" s="12">
        <f>"[DISSOUDRE] "&amp;Procedure!D9</f>
        <v>[DISSOUDRE] Délayer la poudre dans l'eau froide en fouettant, puis porter à ébullition en remuant régulièrement.</v>
      </c>
      <c r="C23"/>
      <c r="D23"/>
    </row>
    <row r="24">
      <c r="A24"/>
      <c r="B24" t="str">
        <f>Besoins!B7</f>
        <v>EAU</v>
      </c>
      <c r="C24" s="6">
        <f>Besoins!E7</f>
        <v>13.65</v>
      </c>
      <c r="D24" t="str">
        <f>Besoins!F7</f>
        <v>lt</v>
      </c>
    </row>
    <row r="25">
      <c r="A25"/>
      <c r="B25" t="str">
        <f>Besoins!B12</f>
        <v>Fonds Brun Lié (Knorr Professional)</v>
      </c>
      <c r="C25" s="6">
        <f>Besoins!E12</f>
        <v>0.35</v>
      </c>
      <c r="D25" t="str">
        <f>Besoins!F12</f>
        <v>kg</v>
      </c>
    </row>
    <row r="26">
      <c r="A26"/>
      <c r="B26"/>
      <c r="C26"/>
      <c r="D26"/>
    </row>
    <row r="27">
      <c r="A27" t="s" s="14">
        <v>119</v>
      </c>
      <c r="B27"/>
      <c r="C27"/>
      <c r="D27"/>
    </row>
    <row r="28">
      <c r="A28" t="s" s="15">
        <v>106</v>
      </c>
      <c r="B28" t="str" s="12">
        <f>"[METTRE EN PLACE] "&amp;Procedure!D10</f>
        <v>[METTRE EN PLACE] Mettre en place — Peser, mesurer et contrôler les denrées. Tamiser la farine. Découper le beurre en parcelles.</v>
      </c>
      <c r="C28"/>
      <c r="D28"/>
    </row>
    <row r="29">
      <c r="A29"/>
      <c r="B29" t="str">
        <f>Besoins!B13</f>
        <v>Beurre de cuisine bloc 10 kg</v>
      </c>
      <c r="C29" s="6">
        <f>Besoins!E13</f>
        <v>0.72</v>
      </c>
      <c r="D29" t="str">
        <f>Besoins!F13</f>
        <v>kg</v>
      </c>
    </row>
    <row r="30">
      <c r="A30"/>
      <c r="B30" t="str">
        <f>Besoins!B8</f>
        <v>farine de blé tamisée type 55</v>
      </c>
      <c r="C30" s="6">
        <f>Besoins!E8</f>
        <v>0.72</v>
      </c>
      <c r="D30" t="str">
        <f>Besoins!F8</f>
        <v>kg</v>
      </c>
    </row>
    <row r="31">
      <c r="A31" t="s" s="15">
        <v>107</v>
      </c>
      <c r="B31" t="str" s="12">
        <f>"[ÉTUVER] "&amp;Procedure!D11</f>
        <v>[ÉTUVER] Réaliser le roux — Faire fondre le beurre en parcelles dans une sauteuse suffisamment grande. Ajouter la farine tamisée dès que le beurre est fondu. Mélanger à l'aide d'une spatule ou d'un fouet à sauce jusqu'à obtenir un mélange lisse et homogène.</v>
      </c>
      <c r="C31"/>
      <c r="D31"/>
    </row>
    <row r="32">
      <c r="A32"/>
      <c r="B32" t="str">
        <f>Besoins!B13</f>
        <v>Beurre de cuisine bloc 10 kg</v>
      </c>
      <c r="C32" s="6">
        <f>Besoins!E13</f>
        <v>0.72</v>
      </c>
      <c r="D32" t="str">
        <f>Besoins!F13</f>
        <v>kg</v>
      </c>
    </row>
    <row r="33">
      <c r="A33"/>
      <c r="B33" t="str">
        <f>Besoins!B8</f>
        <v>farine de blé tamisée type 55</v>
      </c>
      <c r="C33" s="6">
        <f>Besoins!E8</f>
        <v>0.72</v>
      </c>
      <c r="D33" t="str">
        <f>Besoins!F8</f>
        <v>kg</v>
      </c>
    </row>
    <row r="34">
      <c r="A34" t="s" s="15">
        <v>110</v>
      </c>
      <c r="B34" t="str" s="12">
        <f>"[RÉDUIRE] "&amp;Procedure!D12</f>
        <v>[RÉDUIRE] Cuire le roux blanc — Cuire très doucement à feu réduit sans arrêter de mélanger. Arrêter la cuisson lorsqu'il blanchit et devient mousseux — on dit alors qu'il « fleurit ».</v>
      </c>
      <c r="C34"/>
      <c r="D34"/>
    </row>
    <row r="35">
      <c r="A35"/>
      <c r="B35" t="str" s="16">
        <f>"ℹ "&amp;Procedure!E12</f>
        <v>ℹ</v>
      </c>
      <c r="C35"/>
      <c r="D35"/>
    </row>
    <row r="36">
      <c r="A36" t="s" s="15">
        <v>111</v>
      </c>
      <c r="B36" t="str" s="12">
        <f>"[REFROIDIR] "&amp;Procedure!D13</f>
        <v>[REFROIDIR] Refroidir rapidement — Retirer la sauteuse du feu. Si nécessaire, plonger le fond dans une plaque d'eau froide pour stopper la cuisson.</v>
      </c>
      <c r="C36"/>
      <c r="D36"/>
    </row>
    <row r="37">
      <c r="A37"/>
      <c r="B37"/>
      <c r="C37"/>
      <c r="D37"/>
    </row>
    <row r="38">
      <c r="A38" t="s" s="14">
        <v>120</v>
      </c>
      <c r="B38"/>
      <c r="C38"/>
      <c r="D38"/>
    </row>
    <row r="39">
      <c r="A39" t="s" s="15">
        <v>106</v>
      </c>
      <c r="B39" t="str" s="12">
        <f>Procedure!D14</f>
        <v>Mise en place du poste de travail — Verifier les DLC, peser les denrees, selectionner le materiel necessaire. Laver et desinfecter le materiel et le poste de travail en suivant les protocoles.</v>
      </c>
      <c r="C39"/>
      <c r="D39"/>
    </row>
    <row r="40">
      <c r="A40" t="s" s="15">
        <v>107</v>
      </c>
      <c r="B40" t="str" s="12">
        <f>Procedure!D15</f>
        <v>Preparations preliminaires — Deconditionner les petits oignons grelots suivant la procedure. Dans une calotte, faire fondre le beurre.</v>
      </c>
      <c r="C40"/>
      <c r="D40"/>
    </row>
    <row r="41">
      <c r="A41"/>
      <c r="B41" t="str">
        <f>Besoins!B19</f>
        <v>Petits oignons blancs surgelés</v>
      </c>
      <c r="C41" s="6">
        <f>Besoins!E19</f>
        <v>3</v>
      </c>
      <c r="D41" t="str">
        <f>Besoins!F19</f>
        <v>kg</v>
      </c>
    </row>
    <row r="42">
      <c r="A42"/>
      <c r="B42" t="str">
        <f>Besoins!B14</f>
        <v>Beurre doux 82% MG plaquette</v>
      </c>
      <c r="C42" s="6">
        <f>Besoins!E14</f>
        <v>0.15</v>
      </c>
      <c r="D42" t="str">
        <f>Besoins!F14</f>
        <v>kg</v>
      </c>
    </row>
    <row r="43">
      <c r="A43" t="s" s="15">
        <v>110</v>
      </c>
      <c r="B43" t="str" s="12">
        <f>Procedure!D16</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43"/>
      <c r="D43"/>
    </row>
    <row r="44">
      <c r="A44"/>
      <c r="B44" t="str">
        <f>Besoins!B17</f>
        <v>Sucre blanc cristal sac 25 kg</v>
      </c>
      <c r="C44" s="6">
        <f>Besoins!E17</f>
        <v>0.075</v>
      </c>
      <c r="D44" t="str">
        <f>Besoins!F17</f>
        <v>kg</v>
      </c>
    </row>
    <row r="45">
      <c r="A45"/>
      <c r="B45" t="s">
        <v>112</v>
      </c>
      <c r="C45" s="6">
        <f>'Besoins'!$B$2*0.0075</f>
        <v>0.0075</v>
      </c>
      <c r="D45" t="s">
        <v>22</v>
      </c>
    </row>
    <row r="46">
      <c r="A46" t="s" s="15">
        <v>111</v>
      </c>
      <c r="B46" t="str" s="12">
        <f>Procedure!D17</f>
        <v>Decanter — Debarrasser delicatement les petits oignons directement sur le plat a garnir, ou bien reserver dans le bac de cuisson en attente d'utilisation.</v>
      </c>
      <c r="C46"/>
      <c r="D46"/>
    </row>
    <row r="47">
      <c r="A47" t="s" s="15">
        <v>114</v>
      </c>
      <c r="B47" t="str" s="12">
        <f>Procedure!D18</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7"/>
      <c r="D47"/>
    </row>
    <row r="48">
      <c r="A48"/>
      <c r="B48"/>
      <c r="C48"/>
      <c r="D48"/>
    </row>
    <row r="49">
      <c r="A49" t="s" s="17">
        <v>121</v>
      </c>
      <c r="B49"/>
      <c r="C49"/>
      <c r="D49"/>
    </row>
  </sheetData>
  <sheetProtection sheet="1" formatRows="0" formatColumns="0"/>
  <mergeCells count="25">
    <mergeCell ref="A1:D1"/>
    <mergeCell ref="A2:D2"/>
    <mergeCell ref="A4:D4"/>
    <mergeCell ref="B5:D5"/>
    <mergeCell ref="B6:D6"/>
    <mergeCell ref="B11:D11"/>
    <mergeCell ref="B12:D12"/>
    <mergeCell ref="B16:D16"/>
    <mergeCell ref="B18:D18"/>
    <mergeCell ref="B20:D20"/>
    <mergeCell ref="A22:D22"/>
    <mergeCell ref="B23:D23"/>
    <mergeCell ref="A27:D27"/>
    <mergeCell ref="B28:D28"/>
    <mergeCell ref="B31:D31"/>
    <mergeCell ref="B34:D34"/>
    <mergeCell ref="B35:D35"/>
    <mergeCell ref="B36:D36"/>
    <mergeCell ref="A38:D38"/>
    <mergeCell ref="B39:D39"/>
    <mergeCell ref="B40:D40"/>
    <mergeCell ref="B43:D43"/>
    <mergeCell ref="B46:D46"/>
    <mergeCell ref="B47:D47"/>
    <mergeCell ref="A49:D4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2026-09-23T21:23:17Z</dcterms:created>
  <dc:title>FRICASSEE DE VOLAILLE A L'ANCIE</dc:title>
  <dc:subject/>
  <dc:creator>CUIS.web</dc:creator>
  <cp:lastModifiedBy/>
  <cp:keywords/>
  <dc:description>Export automatique — moteur récursif d'origine : Bernard Vandendaele</dc:description>
  <cp:category/>
  <dc:language>en-US</dc:language>
  <dcterms:modified xsi:type="dcterms:W3CDTF">2026-09-23T21:23:17Z</dcterms:modified>
  <cp:revision>1</cp:revision>
</cp:coreProperties>
</file>