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<sst xmlns="http://schemas.openxmlformats.org/spreadsheetml/2006/main" count="180" uniqueCount="180">
  <si>
    <t>Besoins matière</t>
  </si>
  <si>
    <t>Multiplicateur souhaité</t>
  </si>
  <si>
    <t>Quantité de référence</t>
  </si>
  <si>
    <t>pc</t>
  </si>
  <si>
    <t>Quantité obtenue</t>
  </si>
  <si>
    <t>Code</t>
  </si>
  <si>
    <t>Matière première</t>
  </si>
  <si>
    <t>Classe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</si>
  <si>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</si>
  <si>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</si>
  <si>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</si>
  <si>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</si>
  <si>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</si>
  <si>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</si>
  <si>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</si>
  <si>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</si>
  <si>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</si>
  <si>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</si>
  <si>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</si>
  <si>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</si>
  <si>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</si>
  <si>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</si>
  <si>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</si>
  <si>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</si>
  <si>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00000001</t>
  </si>
  <si>
    <t>LEVURE SECHE</t>
  </si>
  <si>
    <t>00000048</t>
  </si>
  <si>
    <t>BEURRE</t>
  </si>
  <si>
    <t>Produits frais</t>
  </si>
  <si>
    <t>00000049</t>
  </si>
  <si>
    <t>CREME FRAOECHE</t>
  </si>
  <si>
    <t>00000054</t>
  </si>
  <si>
    <t>CITRON PULCO (JUS)</t>
  </si>
  <si>
    <t>FRUIT FRAIS</t>
  </si>
  <si>
    <t>00000055</t>
  </si>
  <si>
    <t>MASCARPONE</t>
  </si>
  <si>
    <t>Produits laitiers</t>
  </si>
  <si>
    <t>00000047</t>
  </si>
  <si>
    <t>OEUF A3 (PRIX)</t>
  </si>
  <si>
    <t>00000061</t>
  </si>
  <si>
    <t>EAU</t>
  </si>
  <si>
    <t>Matières diverses (à trier)</t>
  </si>
  <si>
    <t>00000033</t>
  </si>
  <si>
    <t>SEL</t>
  </si>
  <si>
    <t>00000012</t>
  </si>
  <si>
    <t>CACAO</t>
  </si>
  <si>
    <t>Chocolats et cacao</t>
  </si>
  <si>
    <t>00000051</t>
  </si>
  <si>
    <t>LAIT</t>
  </si>
  <si>
    <t>00000092</t>
  </si>
  <si>
    <t>papier silicone</t>
  </si>
  <si>
    <t>Petit matériel hôtellier</t>
  </si>
  <si>
    <t>00000004</t>
  </si>
  <si>
    <t>SUCRE (S0)</t>
  </si>
  <si>
    <t>Sucres Mat. prem.</t>
  </si>
  <si>
    <t>00000003</t>
  </si>
  <si>
    <t>SUCRE (S2)</t>
  </si>
  <si>
    <t>Total</t>
  </si>
  <si>
    <t>Recette</t>
  </si>
  <si>
    <t>#</t>
  </si>
  <si>
    <t>Verbe</t>
  </si>
  <si>
    <t>Étape</t>
  </si>
  <si>
    <t>Précision technique</t>
  </si>
  <si>
    <t>Durée</t>
  </si>
  <si>
    <t>09/12/00</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</si>
  <si>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</si>
  <si>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</si>
  <si>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</si>
  <si>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</si>
  <si>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</si>
  <si>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</si>
  <si>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</si>
  <si>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</si>
  <si>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</si>
  <si>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</si>
  <si>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</si>
  <si>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</si>
  <si>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</si>
  <si>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</si>
  <si>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</si>
  <si>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</si>
  <si>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</si>
  <si>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</si>
  <si>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</si>
  <si>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</si>
  <si>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</si>
  <si>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</si>
  <si>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</si>
  <si>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</si>
  <si>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</si>
  <si>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</si>
  <si>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Niveau</t>
  </si>
  <si>
    <t>Composant</t>
  </si>
  <si>
    <t>Type</t>
  </si>
  <si>
    <t>Quantité (× multiplicateur, voir feuille Besoins)</t>
  </si>
  <si>
    <t>journee</t>
  </si>
  <si>
    <t xml:space="preserve">    ↳ TIRAMISSU (gastro)</t>
  </si>
  <si>
    <t>recette</t>
  </si>
  <si>
    <t xml:space="preserve">        ↳ CRÈME MASCARPONE(B)</t>
  </si>
  <si>
    <t xml:space="preserve">            ↳ CREME FRAOECHE</t>
  </si>
  <si>
    <t>matiere</t>
  </si>
  <si>
    <t xml:space="preserve">            ↳ MASCARPONE</t>
  </si>
  <si>
    <t xml:space="preserve">            ↳ JAUNE D'OEUF (P) (conv.)</t>
  </si>
  <si>
    <t>conversion</t>
  </si>
  <si>
    <t xml:space="preserve">            ↳ GELATINE EN FEUILLES (P) (conv.)</t>
  </si>
  <si>
    <t xml:space="preserve">            ↳ BLANC D'OEUF (P) (conv.)</t>
  </si>
  <si>
    <t xml:space="preserve">            ↳ SUCRE (S2)</t>
  </si>
  <si>
    <t xml:space="preserve">        ↳ Biscuit cuillère Feuilles(Gastro)</t>
  </si>
  <si>
    <t xml:space="preserve">            ↳ BISCUIT CUILLÈRE</t>
  </si>
  <si>
    <t xml:space="preserve">                ↳ BLANC D'OEUF (P) (conv.)</t>
  </si>
  <si>
    <t xml:space="preserve">                ↳ SUCRE (S2)</t>
  </si>
  <si>
    <t xml:space="preserve">                ↳ JAUNE D'OEUF (P) (conv.)</t>
  </si>
  <si>
    <t xml:space="preserve">                ↳ FARINE (FLEUR DE FROMENT)</t>
  </si>
  <si>
    <t xml:space="preserve">            ↳ papier silicone</t>
  </si>
  <si>
    <t xml:space="preserve">        ↳ PUNCH CAFé</t>
  </si>
  <si>
    <t xml:space="preserve">            ↳ ESSENCE DE CAF</t>
  </si>
  <si>
    <t xml:space="preserve">            ↳ AMARETO</t>
  </si>
  <si>
    <t xml:space="preserve">            ↳ EAU</t>
  </si>
  <si>
    <t xml:space="preserve">        ↳ CACAO</t>
  </si>
  <si>
    <t xml:space="preserve">    ↳ TARTE CITRON MERINGUÉE</t>
  </si>
  <si>
    <t xml:space="preserve">        ↳ TARTE CITRON</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</si>
  <si>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</si>
  <si>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</si>
  <si>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</si>
  <si>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</si>
  <si>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</si>
  <si>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</si>
  <si>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</si>
  <si>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BEURRE</t>
  </si>
  <si>
    <t xml:space="preserve">                        ↳ OEUF (P) (conv.)</t>
  </si>
  <si>
    <t xml:space="preserve">                        ↳ LAIT</t>
  </si>
  <si>
    <t xml:space="preserve">                    ↳ BEURRE</t>
  </si>
  <si>
    <t xml:space="preserve">            ↳ CRÈME CITRON</t>
  </si>
  <si>
    <t xml:space="preserve">                ↳ CITRON PULCO (JUS)</t>
  </si>
  <si>
    <t xml:space="preserve">                ↳ BEURRE</t>
  </si>
  <si>
    <t xml:space="preserve">                ↳ OEUF (P) (conv.)</t>
  </si>
  <si>
    <t xml:space="preserve">        ↳ MERINGUE FRAICHE</t>
  </si>
  <si>
    <t xml:space="preserve">    ↳ Brioche individuelles</t>
  </si>
  <si>
    <t xml:space="preserve">        ↳ pâte à BRIOCHE</t>
  </si>
  <si>
    <t xml:space="preserve">            ↳ FARINE (FLEUR DE FROMENT)</t>
  </si>
  <si>
    <t xml:space="preserve">            ↳ SEL</t>
  </si>
  <si>
    <t xml:space="preserve">            ↳ LEVURE SÈCHE (GR)</t>
  </si>
  <si>
    <t xml:space="preserve">                ↳ LEVURE SECHE</t>
  </si>
  <si>
    <t xml:space="preserve">            ↳ OEUF (P) (conv.)</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</si>
  <si>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</si>
  <si>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</si>
  <si>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</si>
  <si>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</si>
  <si>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</si>
  <si>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</si>
  <si>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</si>
  <si>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</si>
  <si>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</si>
  <si>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 (conv.)</t>
  </si>
  <si>
    <t xml:space="preserve">                    ↳ LAIT</t>
  </si>
  <si>
    <t xml:space="preserve">        ↳ SUCRE (S0)</t>
  </si>
  <si>
    <t xml:space="preserve">        ↳ BEURRE</t>
  </si>
  <si>
    <t xml:space="preserve">        ↳ OEUF (P) (conv.)</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</si>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</sst>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0.125</v>
      </c>
      <c r="E7" s="6">
        <f>D7*$B$2</f>
        <v>0.125</v>
      </c>
      <c r="F7" t="s">
        <v>15</v>
      </c>
      <c r="G7" s="9">
        <f>E7*8.7117142857</f>
        <v>1.088964</v>
      </c>
    </row>
    <row r="8">
      <c r="A8" t="s" s="8">
        <v>16</v>
      </c>
      <c r="B8" t="s">
        <v>17</v>
      </c>
      <c r="C8" t="s">
        <v>18</v>
      </c>
      <c r="D8" s="4">
        <v>0.125</v>
      </c>
      <c r="E8" s="6">
        <f>D8*$B$2</f>
        <v>0.125</v>
      </c>
      <c r="F8" t="s">
        <v>15</v>
      </c>
      <c r="G8" s="9">
        <f>E8*8.6763</f>
        <v>1.084538</v>
      </c>
    </row>
    <row r="9">
      <c r="A9" t="s" s="8">
        <v>19</v>
      </c>
      <c r="B9" t="s">
        <v>20</v>
      </c>
      <c r="C9" t="s">
        <v>18</v>
      </c>
      <c r="D9" s="4">
        <v>12.4</v>
      </c>
      <c r="E9" s="6">
        <f>D9*$B$2</f>
        <v>12.4</v>
      </c>
      <c r="F9" t="s">
        <v>21</v>
      </c>
      <c r="G9" s="9">
        <f>E9*0.022064</f>
        <v>0.273594</v>
      </c>
    </row>
    <row r="10">
      <c r="A10" t="s" s="8">
        <v>22</v>
      </c>
      <c r="B10" t="s">
        <v>23</v>
      </c>
      <c r="C10" t="s">
        <v>18</v>
      </c>
      <c r="D10" s="4">
        <v>10</v>
      </c>
      <c r="E10" s="6">
        <f>D10*$B$2</f>
        <v>10</v>
      </c>
      <c r="F10" t="s">
        <v>21</v>
      </c>
      <c r="G10" s="9">
        <f>E10*16.0945</f>
        <v>160.945</v>
      </c>
    </row>
    <row r="11">
      <c r="A11" t="s" s="8">
        <v>24</v>
      </c>
      <c r="B11" t="s">
        <v>25</v>
      </c>
      <c r="C11" t="s">
        <v>18</v>
      </c>
      <c r="D11" s="4">
        <v>32</v>
      </c>
      <c r="E11" s="6">
        <f>D11*$B$2</f>
        <v>32</v>
      </c>
      <c r="F11" t="s">
        <v>3</v>
      </c>
      <c r="G11" s="9">
        <f>E11*0.20824</f>
        <v>6.66368</v>
      </c>
    </row>
    <row r="12">
      <c r="A12" t="s" s="8">
        <v>26</v>
      </c>
      <c r="B12" t="s">
        <v>27</v>
      </c>
      <c r="C12" t="s">
        <v>28</v>
      </c>
      <c r="D12" s="4">
        <v>8.42</v>
      </c>
      <c r="E12" s="6">
        <f>D12*$B$2</f>
        <v>8.42</v>
      </c>
      <c r="F12" t="s">
        <v>21</v>
      </c>
      <c r="G12" s="9">
        <f>E12*3.9514</f>
        <v>33.270788</v>
      </c>
    </row>
    <row r="13">
      <c r="A13" t="s" s="8">
        <v>29</v>
      </c>
      <c r="B13" t="s">
        <v>30</v>
      </c>
      <c r="C13" t="s">
        <v>28</v>
      </c>
      <c r="D13" s="4">
        <v>0.75</v>
      </c>
      <c r="E13" s="6">
        <f>D13*$B$2</f>
        <v>0.75</v>
      </c>
      <c r="F13" t="s">
        <v>15</v>
      </c>
      <c r="G13" s="9">
        <f>E13*2.5335</f>
        <v>1.900125</v>
      </c>
    </row>
    <row r="14">
      <c r="A14" t="s" s="8">
        <v>31</v>
      </c>
      <c r="B14" t="s">
        <v>32</v>
      </c>
      <c r="C14" t="s">
        <v>33</v>
      </c>
      <c r="D14" s="4">
        <v>0.5</v>
      </c>
      <c r="E14" s="6">
        <f>D14*$B$2</f>
        <v>0.5</v>
      </c>
      <c r="F14" t="s">
        <v>15</v>
      </c>
      <c r="G14" s="9">
        <f>E14*3.6741428571</f>
        <v>1.837071</v>
      </c>
    </row>
    <row r="15">
      <c r="A15" t="s" s="8">
        <v>34</v>
      </c>
      <c r="B15" t="s">
        <v>35</v>
      </c>
      <c r="C15" t="s">
        <v>36</v>
      </c>
      <c r="D15" s="4">
        <v>1</v>
      </c>
      <c r="E15" s="6">
        <f>D15*$B$2</f>
        <v>1</v>
      </c>
      <c r="F15" t="s">
        <v>21</v>
      </c>
      <c r="G15" s="9">
        <f>E15*6.6256</f>
        <v>6.6256</v>
      </c>
    </row>
    <row r="16">
      <c r="A16" t="s" s="8">
        <v>37</v>
      </c>
      <c r="B16" t="s">
        <v>38</v>
      </c>
      <c r="C16" t="s">
        <v>36</v>
      </c>
      <c r="D16" s="4">
        <v>177</v>
      </c>
      <c r="E16" s="6">
        <f>D16*$B$2</f>
        <v>177</v>
      </c>
      <c r="F16" t="s">
        <v>3</v>
      </c>
      <c r="G16" s="9">
        <f>E16*0.27</f>
        <v>47.79</v>
      </c>
    </row>
    <row r="17">
      <c r="A17" t="s" s="8">
        <v>39</v>
      </c>
      <c r="B17" t="s">
        <v>40</v>
      </c>
      <c r="C17" t="s">
        <v>41</v>
      </c>
      <c r="D17" s="4">
        <v>0.25</v>
      </c>
      <c r="E17" s="6">
        <f>D17*$B$2</f>
        <v>0.25</v>
      </c>
      <c r="F17" t="s">
        <v>15</v>
      </c>
      <c r="G17" s="9">
        <f>E17*0.003</f>
        <v>0.00075</v>
      </c>
    </row>
    <row r="18">
      <c r="A18" t="s" s="8">
        <v>42</v>
      </c>
      <c r="B18" t="s">
        <v>43</v>
      </c>
      <c r="C18" t="s">
        <v>41</v>
      </c>
      <c r="D18" s="4">
        <v>0.28</v>
      </c>
      <c r="E18" s="6">
        <f>D18*$B$2</f>
        <v>0.28</v>
      </c>
      <c r="F18" t="s">
        <v>21</v>
      </c>
      <c r="G18" s="9">
        <f>E18*0.186416</f>
        <v>0.052196</v>
      </c>
    </row>
    <row r="19">
      <c r="A19" t="s" s="8">
        <v>44</v>
      </c>
      <c r="B19" t="s">
        <v>45</v>
      </c>
      <c r="C19" t="s">
        <v>46</v>
      </c>
      <c r="D19" s="4">
        <v>0.06</v>
      </c>
      <c r="E19" s="6">
        <f>D19*$B$2</f>
        <v>0.06</v>
      </c>
      <c r="F19" t="s">
        <v>21</v>
      </c>
      <c r="G19" s="9">
        <f>E19*5.6396</f>
        <v>0.338376</v>
      </c>
    </row>
    <row r="20">
      <c r="A20" t="s" s="8">
        <v>47</v>
      </c>
      <c r="B20" t="s">
        <v>48</v>
      </c>
      <c r="C20" t="s">
        <v>36</v>
      </c>
      <c r="D20" s="4">
        <v>0.8</v>
      </c>
      <c r="E20" s="6">
        <f>D20*$B$2</f>
        <v>0.8</v>
      </c>
      <c r="F20" t="s">
        <v>15</v>
      </c>
      <c r="G20" s="9">
        <f>E20*0.5999</f>
        <v>0.47992</v>
      </c>
    </row>
    <row r="21">
      <c r="A21" t="s" s="8">
        <v>49</v>
      </c>
      <c r="B21" t="s">
        <v>50</v>
      </c>
      <c r="C21" t="s">
        <v>51</v>
      </c>
      <c r="D21" s="4">
        <v>2</v>
      </c>
      <c r="E21" s="6">
        <f>D21*$B$2</f>
        <v>2</v>
      </c>
      <c r="F21" t="s">
        <v>3</v>
      </c>
      <c r="G21" s="9">
        <f>E21*0.0632128</f>
        <v>0.126426</v>
      </c>
    </row>
    <row r="22">
      <c r="A22" t="s" s="8">
        <v>52</v>
      </c>
      <c r="B22" t="s">
        <v>53</v>
      </c>
      <c r="C22" t="s">
        <v>54</v>
      </c>
      <c r="D22" s="4">
        <v>0.6</v>
      </c>
      <c r="E22" s="6">
        <f>D22*$B$2</f>
        <v>0.6</v>
      </c>
      <c r="F22" t="s">
        <v>21</v>
      </c>
      <c r="G22" s="9">
        <f>E22*1.0982</f>
        <v>0.65892</v>
      </c>
    </row>
    <row r="23">
      <c r="A23" t="s" s="8">
        <v>55</v>
      </c>
      <c r="B23" t="s">
        <v>56</v>
      </c>
      <c r="C23" t="s">
        <v>54</v>
      </c>
      <c r="D23" s="4">
        <v>2.144</v>
      </c>
      <c r="E23" s="6">
        <f>D23*$B$2</f>
        <v>2.144</v>
      </c>
      <c r="F23" t="s">
        <v>21</v>
      </c>
      <c r="G23" s="9">
        <f>E23*0.95</f>
        <v>2.0368</v>
      </c>
    </row>
    <row r="24">
      <c r="A24"/>
      <c r="B24"/>
      <c r="C24"/>
      <c r="D24"/>
      <c r="E24"/>
      <c r="F24" t="s" s="10">
        <v>57</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c r="C2"/>
      <c r="D2" t="s">
        <v>65</v>
      </c>
      <c r="E2"/>
      <c r="F2"/>
    </row>
    <row r="3">
      <c r="A3" t="s">
        <v>66</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67</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68</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69</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70</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71</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72</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73</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74</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75</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76</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77</v>
      </c>
      <c r="B14">
        <v>1</v>
      </c>
      <c r="C14" t="s">
        <v>78</v>
      </c>
      <c r="D14" t="s" s="12">
        <v>79</v>
      </c>
      <c r="E14" t="s" s="12">
        <v>80</v>
      </c>
      <c r="F14"/>
    </row>
    <row r="15">
      <c r="A15" t="s">
        <v>77</v>
      </c>
      <c r="B15">
        <v>3</v>
      </c>
      <c r="C15" t="s">
        <v>81</v>
      </c>
      <c r="D15" t="s" s="12">
        <v>82</v>
      </c>
      <c r="E15" t="s" s="12">
        <v>83</v>
      </c>
      <c r="F15"/>
    </row>
    <row r="16">
      <c r="A16" t="s">
        <v>77</v>
      </c>
      <c r="B16">
        <v>4</v>
      </c>
      <c r="C16" t="s">
        <v>84</v>
      </c>
      <c r="D16" t="s" s="12">
        <v>85</v>
      </c>
      <c r="E16" t="s" s="12">
        <v>86</v>
      </c>
      <c r="F16"/>
    </row>
    <row r="17">
      <c r="A17" t="s">
        <v>87</v>
      </c>
      <c r="B17"/>
      <c r="C17"/>
      <c r="D1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88</v>
      </c>
      <c r="B18"/>
      <c r="C18"/>
      <c r="D1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89</v>
      </c>
      <c r="B19"/>
      <c r="C19"/>
      <c r="D1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90</v>
      </c>
      <c r="B20"/>
      <c r="C20"/>
      <c r="D2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64</v>
      </c>
      <c r="C2" t="s">
        <v>95</v>
      </c>
      <c r="D2" s="6">
        <f>'Besoins'!$B$2*1</f>
        <v>1</v>
      </c>
      <c r="E2" t="s">
        <v>3</v>
      </c>
    </row>
    <row r="3">
      <c r="A3">
        <v>1</v>
      </c>
      <c r="B3" t="s">
        <v>96</v>
      </c>
      <c r="C3" t="s">
        <v>97</v>
      </c>
      <c r="D3" s="6">
        <f>'Besoins'!$B$2*35</f>
        <v>35</v>
      </c>
      <c r="E3" t="s">
        <v>3</v>
      </c>
    </row>
    <row r="4">
      <c r="A4">
        <v>2</v>
      </c>
      <c r="B4" t="s">
        <v>98</v>
      </c>
      <c r="C4" t="s">
        <v>97</v>
      </c>
      <c r="D4" s="6">
        <f>'Besoins'!$B$2*2.6</f>
        <v>2.6</v>
      </c>
      <c r="E4" t="s">
        <v>21</v>
      </c>
    </row>
    <row r="5">
      <c r="A5">
        <v>3</v>
      </c>
      <c r="B5" t="s">
        <v>99</v>
      </c>
      <c r="C5" t="s">
        <v>100</v>
      </c>
      <c r="D5" s="6">
        <f>'Besoins'!$B$2*0.75</f>
        <v>0.75</v>
      </c>
      <c r="E5" t="s">
        <v>15</v>
      </c>
    </row>
    <row r="6">
      <c r="A6">
        <v>3</v>
      </c>
      <c r="B6" t="s">
        <v>101</v>
      </c>
      <c r="C6" t="s">
        <v>100</v>
      </c>
      <c r="D6" s="6">
        <f>'Besoins'!$B$2*1</f>
        <v>1</v>
      </c>
      <c r="E6" t="s">
        <v>21</v>
      </c>
    </row>
    <row r="7">
      <c r="A7">
        <v>3</v>
      </c>
      <c r="B7" t="s">
        <v>102</v>
      </c>
      <c r="C7" t="s">
        <v>103</v>
      </c>
      <c r="D7" s="6">
        <f>'Besoins'!$B$2*10</f>
        <v>10</v>
      </c>
      <c r="E7" t="s">
        <v>3</v>
      </c>
    </row>
    <row r="8">
      <c r="A8">
        <v>3</v>
      </c>
      <c r="B8" t="s">
        <v>104</v>
      </c>
      <c r="C8" t="s">
        <v>103</v>
      </c>
      <c r="D8" s="6">
        <f>'Besoins'!$B$2*10</f>
        <v>10</v>
      </c>
      <c r="E8" t="s">
        <v>3</v>
      </c>
    </row>
    <row r="9">
      <c r="A9">
        <v>3</v>
      </c>
      <c r="B9" t="s">
        <v>105</v>
      </c>
      <c r="C9" t="s">
        <v>103</v>
      </c>
      <c r="D9" s="6">
        <f>'Besoins'!$B$2*10</f>
        <v>10</v>
      </c>
      <c r="E9" t="s">
        <v>3</v>
      </c>
    </row>
    <row r="10">
      <c r="A10">
        <v>3</v>
      </c>
      <c r="B10" t="s">
        <v>106</v>
      </c>
      <c r="C10" t="s">
        <v>100</v>
      </c>
      <c r="D10" s="6">
        <f>'Besoins'!$B$2*0.4</f>
        <v>0.4</v>
      </c>
      <c r="E10" t="s">
        <v>21</v>
      </c>
    </row>
    <row r="11">
      <c r="A11">
        <v>2</v>
      </c>
      <c r="B11" t="s">
        <v>107</v>
      </c>
      <c r="C11" t="s">
        <v>97</v>
      </c>
      <c r="D11" s="6">
        <f>'Besoins'!$B$2*2</f>
        <v>2</v>
      </c>
      <c r="E11" t="s">
        <v>3</v>
      </c>
    </row>
    <row r="12">
      <c r="A12">
        <v>3</v>
      </c>
      <c r="B12" t="s">
        <v>108</v>
      </c>
      <c r="C12" t="s">
        <v>97</v>
      </c>
      <c r="D12" s="6">
        <f>'Besoins'!$B$2*0.84</f>
        <v>0.84</v>
      </c>
      <c r="E12" t="s">
        <v>21</v>
      </c>
    </row>
    <row r="13">
      <c r="A13">
        <v>4</v>
      </c>
      <c r="B13" t="s">
        <v>109</v>
      </c>
      <c r="C13" t="s">
        <v>103</v>
      </c>
      <c r="D13" s="6">
        <f>'Besoins'!$B$2*8</f>
        <v>8</v>
      </c>
      <c r="E13" t="s">
        <v>3</v>
      </c>
    </row>
    <row r="14">
      <c r="A14">
        <v>4</v>
      </c>
      <c r="B14" t="s">
        <v>110</v>
      </c>
      <c r="C14" t="s">
        <v>100</v>
      </c>
      <c r="D14" s="6">
        <f>'Besoins'!$B$2*0.2</f>
        <v>0.2</v>
      </c>
      <c r="E14" t="s">
        <v>21</v>
      </c>
    </row>
    <row r="15">
      <c r="A15">
        <v>4</v>
      </c>
      <c r="B15" t="s">
        <v>111</v>
      </c>
      <c r="C15" t="s">
        <v>103</v>
      </c>
      <c r="D15" s="6">
        <f>'Besoins'!$B$2*8</f>
        <v>8</v>
      </c>
      <c r="E15" t="s">
        <v>3</v>
      </c>
    </row>
    <row r="16">
      <c r="A16">
        <v>4</v>
      </c>
      <c r="B16" t="s">
        <v>112</v>
      </c>
      <c r="C16" t="s">
        <v>100</v>
      </c>
      <c r="D16" s="6">
        <f>'Besoins'!$B$2*0.2</f>
        <v>0.2</v>
      </c>
      <c r="E16" t="s">
        <v>21</v>
      </c>
    </row>
    <row r="17">
      <c r="A17">
        <v>3</v>
      </c>
      <c r="B17" t="s">
        <v>113</v>
      </c>
      <c r="C17" t="s">
        <v>100</v>
      </c>
      <c r="D17" s="6">
        <f>'Besoins'!$B$2*2</f>
        <v>2</v>
      </c>
      <c r="E17" t="s">
        <v>3</v>
      </c>
    </row>
    <row r="18">
      <c r="A18">
        <v>2</v>
      </c>
      <c r="B18" t="s">
        <v>114</v>
      </c>
      <c r="C18" t="s">
        <v>97</v>
      </c>
      <c r="D18" s="6">
        <f>'Besoins'!$B$2*0.5</f>
        <v>0.5</v>
      </c>
      <c r="E18" t="s">
        <v>15</v>
      </c>
    </row>
    <row r="19">
      <c r="A19">
        <v>3</v>
      </c>
      <c r="B19" t="s">
        <v>115</v>
      </c>
      <c r="C19" t="s">
        <v>100</v>
      </c>
      <c r="D19" s="6">
        <f>'Besoins'!$B$2*0.125</f>
        <v>0.125</v>
      </c>
      <c r="E19" t="s">
        <v>15</v>
      </c>
    </row>
    <row r="20">
      <c r="A20">
        <v>3</v>
      </c>
      <c r="B20" t="s">
        <v>116</v>
      </c>
      <c r="C20" t="s">
        <v>100</v>
      </c>
      <c r="D20" s="6">
        <f>'Besoins'!$B$2*0.125</f>
        <v>0.125</v>
      </c>
      <c r="E20" t="s">
        <v>15</v>
      </c>
    </row>
    <row r="21">
      <c r="A21">
        <v>3</v>
      </c>
      <c r="B21" t="s">
        <v>117</v>
      </c>
      <c r="C21" t="s">
        <v>100</v>
      </c>
      <c r="D21" s="6">
        <f>'Besoins'!$B$2*0.25</f>
        <v>0.25</v>
      </c>
      <c r="E21" t="s">
        <v>15</v>
      </c>
    </row>
    <row r="22">
      <c r="A22">
        <v>2</v>
      </c>
      <c r="B22" t="s">
        <v>118</v>
      </c>
      <c r="C22" t="s">
        <v>100</v>
      </c>
      <c r="D22" s="6">
        <f>'Besoins'!$B$2*0.06</f>
        <v>0.06</v>
      </c>
      <c r="E22" t="s">
        <v>21</v>
      </c>
    </row>
    <row r="23">
      <c r="A23">
        <v>1</v>
      </c>
      <c r="B23" t="s">
        <v>119</v>
      </c>
      <c r="C23" t="s">
        <v>97</v>
      </c>
      <c r="D23" s="6">
        <f>'Besoins'!$B$2*2</f>
        <v>2</v>
      </c>
      <c r="E23" t="s">
        <v>3</v>
      </c>
    </row>
    <row r="24">
      <c r="A24">
        <v>2</v>
      </c>
      <c r="B24" t="s">
        <v>120</v>
      </c>
      <c r="C24" t="s">
        <v>97</v>
      </c>
      <c r="D24" s="6">
        <f>'Besoins'!$B$2*2</f>
        <v>2</v>
      </c>
      <c r="E24" t="s">
        <v>3</v>
      </c>
    </row>
    <row r="25">
      <c r="A25">
        <v>3</v>
      </c>
      <c r="B25" t="s">
        <v>121</v>
      </c>
      <c r="C25" t="s">
        <v>97</v>
      </c>
      <c r="D25" s="6">
        <f>'Besoins'!$B$2*2</f>
        <v>2</v>
      </c>
      <c r="E25" t="s">
        <v>3</v>
      </c>
    </row>
    <row r="26">
      <c r="A26">
        <v>4</v>
      </c>
      <c r="B26" t="s">
        <v>122</v>
      </c>
      <c r="C26" t="s">
        <v>97</v>
      </c>
      <c r="D26" s="6">
        <f>'Besoins'!$B$2*2</f>
        <v>2</v>
      </c>
      <c r="E26" t="s">
        <v>21</v>
      </c>
    </row>
    <row r="27">
      <c r="A27">
        <v>5</v>
      </c>
      <c r="B27" t="s">
        <v>123</v>
      </c>
      <c r="C27" t="s">
        <v>97</v>
      </c>
      <c r="D27" s="6">
        <f>'Besoins'!$B$2*1.9</f>
        <v>1.9</v>
      </c>
      <c r="E27" t="s">
        <v>21</v>
      </c>
    </row>
    <row r="28">
      <c r="A28">
        <v>6</v>
      </c>
      <c r="B28" t="s">
        <v>124</v>
      </c>
      <c r="C28" t="s">
        <v>100</v>
      </c>
      <c r="D28" s="6">
        <f>'Besoins'!$B$2*4</f>
        <v>4</v>
      </c>
      <c r="E28" t="s">
        <v>3</v>
      </c>
    </row>
    <row r="29">
      <c r="A29">
        <v>6</v>
      </c>
      <c r="B29" t="s">
        <v>125</v>
      </c>
      <c r="C29" t="s">
        <v>100</v>
      </c>
      <c r="D29" s="6">
        <f>'Besoins'!$B$2*1</f>
        <v>1</v>
      </c>
      <c r="E29" t="s">
        <v>21</v>
      </c>
    </row>
    <row r="30">
      <c r="A30">
        <v>6</v>
      </c>
      <c r="B30" t="s">
        <v>126</v>
      </c>
      <c r="C30" t="s">
        <v>100</v>
      </c>
      <c r="D30" s="6">
        <f>'Besoins'!$B$2*0.06</f>
        <v>0.06</v>
      </c>
      <c r="E30" t="s">
        <v>21</v>
      </c>
    </row>
    <row r="31">
      <c r="A31">
        <v>6</v>
      </c>
      <c r="B31" t="s">
        <v>127</v>
      </c>
      <c r="C31" t="s">
        <v>100</v>
      </c>
      <c r="D31" s="6">
        <f>'Besoins'!$B$2*0.02</f>
        <v>0.02</v>
      </c>
      <c r="E31" t="s">
        <v>21</v>
      </c>
    </row>
    <row r="32">
      <c r="A32">
        <v>6</v>
      </c>
      <c r="B32" t="s">
        <v>128</v>
      </c>
      <c r="C32" t="s">
        <v>100</v>
      </c>
      <c r="D32" s="6">
        <f>'Besoins'!$B$2*0.2</f>
        <v>0.2</v>
      </c>
      <c r="E32" t="s">
        <v>21</v>
      </c>
    </row>
    <row r="33">
      <c r="A33">
        <v>6</v>
      </c>
      <c r="B33" t="s">
        <v>129</v>
      </c>
      <c r="C33" t="s">
        <v>103</v>
      </c>
      <c r="D33" s="6">
        <f>'Besoins'!$B$2*4</f>
        <v>4</v>
      </c>
      <c r="E33" t="s">
        <v>3</v>
      </c>
    </row>
    <row r="34">
      <c r="A34">
        <v>6</v>
      </c>
      <c r="B34" t="s">
        <v>130</v>
      </c>
      <c r="C34" t="s">
        <v>100</v>
      </c>
      <c r="D34" s="6">
        <f>'Besoins'!$B$2*0.4</f>
        <v>0.4</v>
      </c>
      <c r="E34" t="s">
        <v>15</v>
      </c>
    </row>
    <row r="35">
      <c r="A35">
        <v>5</v>
      </c>
      <c r="B35" t="s">
        <v>131</v>
      </c>
      <c r="C35" t="s">
        <v>100</v>
      </c>
      <c r="D35" s="6">
        <f>'Besoins'!$B$2*0.1</f>
        <v>0.1</v>
      </c>
      <c r="E35" t="s">
        <v>21</v>
      </c>
    </row>
    <row r="36">
      <c r="A36">
        <v>3</v>
      </c>
      <c r="B36" t="s">
        <v>132</v>
      </c>
      <c r="C36" t="s">
        <v>97</v>
      </c>
      <c r="D36" s="6">
        <f>'Besoins'!$B$2*2.6</f>
        <v>2.6</v>
      </c>
      <c r="E36" t="s">
        <v>21</v>
      </c>
    </row>
    <row r="37">
      <c r="A37">
        <v>4</v>
      </c>
      <c r="B37" t="s">
        <v>133</v>
      </c>
      <c r="C37" t="s">
        <v>100</v>
      </c>
      <c r="D37" s="6">
        <f>'Besoins'!$B$2*0.5</f>
        <v>0.5</v>
      </c>
      <c r="E37" t="s">
        <v>15</v>
      </c>
    </row>
    <row r="38">
      <c r="A38">
        <v>4</v>
      </c>
      <c r="B38" t="s">
        <v>134</v>
      </c>
      <c r="C38" t="s">
        <v>100</v>
      </c>
      <c r="D38" s="6">
        <f>'Besoins'!$B$2*0.5</f>
        <v>0.5</v>
      </c>
      <c r="E38" t="s">
        <v>21</v>
      </c>
    </row>
    <row r="39">
      <c r="A39">
        <v>4</v>
      </c>
      <c r="B39" t="s">
        <v>110</v>
      </c>
      <c r="C39" t="s">
        <v>100</v>
      </c>
      <c r="D39" s="6">
        <f>'Besoins'!$B$2*0.5</f>
        <v>0.5</v>
      </c>
      <c r="E39" t="s">
        <v>21</v>
      </c>
    </row>
    <row r="40">
      <c r="A40">
        <v>4</v>
      </c>
      <c r="B40" t="s">
        <v>135</v>
      </c>
      <c r="C40" t="s">
        <v>103</v>
      </c>
      <c r="D40" s="6">
        <f>'Besoins'!$B$2*20</f>
        <v>20</v>
      </c>
      <c r="E40" t="s">
        <v>3</v>
      </c>
    </row>
    <row r="41">
      <c r="A41">
        <v>2</v>
      </c>
      <c r="B41" t="s">
        <v>136</v>
      </c>
      <c r="C41" t="s">
        <v>97</v>
      </c>
      <c r="D41" s="6">
        <f>'Besoins'!$B$2*0.54</f>
        <v>0.54</v>
      </c>
      <c r="E41" t="s">
        <v>21</v>
      </c>
    </row>
    <row r="42">
      <c r="A42">
        <v>3</v>
      </c>
      <c r="B42" t="s">
        <v>105</v>
      </c>
      <c r="C42" t="s">
        <v>103</v>
      </c>
      <c r="D42" s="6">
        <f>'Besoins'!$B$2*6</f>
        <v>6</v>
      </c>
      <c r="E42" t="s">
        <v>3</v>
      </c>
    </row>
    <row r="43">
      <c r="A43">
        <v>3</v>
      </c>
      <c r="B43" t="s">
        <v>106</v>
      </c>
      <c r="C43" t="s">
        <v>100</v>
      </c>
      <c r="D43" s="6">
        <f>'Besoins'!$B$2*0.324</f>
        <v>0.324</v>
      </c>
      <c r="E43" t="s">
        <v>21</v>
      </c>
    </row>
    <row r="44">
      <c r="A44">
        <v>1</v>
      </c>
      <c r="B44" t="s">
        <v>137</v>
      </c>
      <c r="C44" t="s">
        <v>97</v>
      </c>
      <c r="D44" s="6">
        <f>'Besoins'!$B$2*24</f>
        <v>24</v>
      </c>
      <c r="E44" t="s">
        <v>3</v>
      </c>
    </row>
    <row r="45">
      <c r="A45">
        <v>2</v>
      </c>
      <c r="B45" t="s">
        <v>138</v>
      </c>
      <c r="C45" t="s">
        <v>97</v>
      </c>
      <c r="D45" s="6">
        <f>'Besoins'!$B$2*24</f>
        <v>24</v>
      </c>
      <c r="E45" t="s">
        <v>21</v>
      </c>
    </row>
    <row r="46">
      <c r="A46">
        <v>3</v>
      </c>
      <c r="B46" t="s">
        <v>139</v>
      </c>
      <c r="C46" t="s">
        <v>100</v>
      </c>
      <c r="D46" s="6">
        <f>'Besoins'!$B$2*10.2</f>
        <v>10.2</v>
      </c>
      <c r="E46" t="s">
        <v>21</v>
      </c>
    </row>
    <row r="47">
      <c r="A47">
        <v>3</v>
      </c>
      <c r="B47" t="s">
        <v>106</v>
      </c>
      <c r="C47" t="s">
        <v>100</v>
      </c>
      <c r="D47" s="6">
        <f>'Besoins'!$B$2*0.6</f>
        <v>0.6</v>
      </c>
      <c r="E47" t="s">
        <v>21</v>
      </c>
    </row>
    <row r="48">
      <c r="A48">
        <v>3</v>
      </c>
      <c r="B48" t="s">
        <v>140</v>
      </c>
      <c r="C48" t="s">
        <v>100</v>
      </c>
      <c r="D48" s="6">
        <f>'Besoins'!$B$2*0.24</f>
        <v>0.24</v>
      </c>
      <c r="E48" t="s">
        <v>21</v>
      </c>
    </row>
    <row r="49">
      <c r="A49">
        <v>3</v>
      </c>
      <c r="B49" t="s">
        <v>141</v>
      </c>
      <c r="C49" t="s">
        <v>97</v>
      </c>
      <c r="D49" s="6">
        <f>'Besoins'!$B$2*0.24</f>
        <v>0.24</v>
      </c>
      <c r="E49" t="s">
        <v>21</v>
      </c>
    </row>
    <row r="50">
      <c r="A50">
        <v>4</v>
      </c>
      <c r="B50" t="s">
        <v>142</v>
      </c>
      <c r="C50" t="s">
        <v>100</v>
      </c>
      <c r="D50" s="6">
        <f>'Besoins'!$B$2*24</f>
        <v>24</v>
      </c>
      <c r="E50" t="s">
        <v>3</v>
      </c>
    </row>
    <row r="51">
      <c r="A51">
        <v>3</v>
      </c>
      <c r="B51" t="s">
        <v>143</v>
      </c>
      <c r="C51" t="s">
        <v>103</v>
      </c>
      <c r="D51" s="6">
        <f>'Besoins'!$B$2*120</f>
        <v>120</v>
      </c>
      <c r="E51" t="s">
        <v>3</v>
      </c>
    </row>
    <row r="52">
      <c r="A52">
        <v>3</v>
      </c>
      <c r="B52" t="s">
        <v>144</v>
      </c>
      <c r="C52" t="s">
        <v>100</v>
      </c>
      <c r="D52" s="6">
        <f>'Besoins'!$B$2*7.2</f>
        <v>7.2</v>
      </c>
      <c r="E52" t="s">
        <v>21</v>
      </c>
    </row>
    <row r="53">
      <c r="A53">
        <v>1</v>
      </c>
      <c r="B53" t="s">
        <v>145</v>
      </c>
      <c r="C53" t="s">
        <v>97</v>
      </c>
      <c r="D53" s="6">
        <f>'Besoins'!$B$2*2</f>
        <v>2</v>
      </c>
      <c r="E53" t="s">
        <v>3</v>
      </c>
    </row>
    <row r="54">
      <c r="A54">
        <v>2</v>
      </c>
      <c r="B54" t="s">
        <v>146</v>
      </c>
      <c r="C54" t="s">
        <v>97</v>
      </c>
      <c r="D54" s="6">
        <f>'Besoins'!$B$2*2</f>
        <v>2</v>
      </c>
      <c r="E54" t="s">
        <v>3</v>
      </c>
    </row>
    <row r="55">
      <c r="A55">
        <v>3</v>
      </c>
      <c r="B55" t="s">
        <v>147</v>
      </c>
      <c r="C55" t="s">
        <v>97</v>
      </c>
      <c r="D55" s="6">
        <f>'Besoins'!$B$2*2</f>
        <v>2</v>
      </c>
      <c r="E55" t="s">
        <v>21</v>
      </c>
    </row>
    <row r="56">
      <c r="A56">
        <v>4</v>
      </c>
      <c r="B56" t="s">
        <v>148</v>
      </c>
      <c r="C56" t="s">
        <v>97</v>
      </c>
      <c r="D56" s="6">
        <f>'Besoins'!$B$2*1.9</f>
        <v>1.9</v>
      </c>
      <c r="E56" t="s">
        <v>21</v>
      </c>
    </row>
    <row r="57">
      <c r="A57">
        <v>5</v>
      </c>
      <c r="B57" t="s">
        <v>149</v>
      </c>
      <c r="C57" t="s">
        <v>100</v>
      </c>
      <c r="D57" s="6">
        <f>'Besoins'!$B$2*4</f>
        <v>4</v>
      </c>
      <c r="E57" t="s">
        <v>3</v>
      </c>
    </row>
    <row r="58">
      <c r="A58">
        <v>5</v>
      </c>
      <c r="B58" t="s">
        <v>150</v>
      </c>
      <c r="C58" t="s">
        <v>100</v>
      </c>
      <c r="D58" s="6">
        <f>'Besoins'!$B$2*1</f>
        <v>1</v>
      </c>
      <c r="E58" t="s">
        <v>21</v>
      </c>
    </row>
    <row r="59">
      <c r="A59">
        <v>5</v>
      </c>
      <c r="B59" t="s">
        <v>151</v>
      </c>
      <c r="C59" t="s">
        <v>100</v>
      </c>
      <c r="D59" s="6">
        <f>'Besoins'!$B$2*0.06</f>
        <v>0.06</v>
      </c>
      <c r="E59" t="s">
        <v>21</v>
      </c>
    </row>
    <row r="60">
      <c r="A60">
        <v>5</v>
      </c>
      <c r="B60" t="s">
        <v>152</v>
      </c>
      <c r="C60" t="s">
        <v>100</v>
      </c>
      <c r="D60" s="6">
        <f>'Besoins'!$B$2*0.02</f>
        <v>0.02</v>
      </c>
      <c r="E60" t="s">
        <v>21</v>
      </c>
    </row>
    <row r="61">
      <c r="A61">
        <v>5</v>
      </c>
      <c r="B61" t="s">
        <v>131</v>
      </c>
      <c r="C61" t="s">
        <v>100</v>
      </c>
      <c r="D61" s="6">
        <f>'Besoins'!$B$2*0.2</f>
        <v>0.2</v>
      </c>
      <c r="E61" t="s">
        <v>21</v>
      </c>
    </row>
    <row r="62">
      <c r="A62">
        <v>5</v>
      </c>
      <c r="B62" t="s">
        <v>153</v>
      </c>
      <c r="C62" t="s">
        <v>103</v>
      </c>
      <c r="D62" s="6">
        <f>'Besoins'!$B$2*4</f>
        <v>4</v>
      </c>
      <c r="E62" t="s">
        <v>3</v>
      </c>
    </row>
    <row r="63">
      <c r="A63">
        <v>5</v>
      </c>
      <c r="B63" t="s">
        <v>154</v>
      </c>
      <c r="C63" t="s">
        <v>100</v>
      </c>
      <c r="D63" s="6">
        <f>'Besoins'!$B$2*0.4</f>
        <v>0.4</v>
      </c>
      <c r="E63" t="s">
        <v>15</v>
      </c>
    </row>
    <row r="64">
      <c r="A64">
        <v>4</v>
      </c>
      <c r="B64" t="s">
        <v>134</v>
      </c>
      <c r="C64" t="s">
        <v>100</v>
      </c>
      <c r="D64" s="6">
        <f>'Besoins'!$B$2*0.1</f>
        <v>0.1</v>
      </c>
      <c r="E64" t="s">
        <v>21</v>
      </c>
    </row>
    <row r="65">
      <c r="A65">
        <v>2</v>
      </c>
      <c r="B65" t="s">
        <v>155</v>
      </c>
      <c r="C65" t="s">
        <v>100</v>
      </c>
      <c r="D65" s="6">
        <f>'Besoins'!$B$2*0.6</f>
        <v>0.6</v>
      </c>
      <c r="E65" t="s">
        <v>21</v>
      </c>
    </row>
    <row r="66">
      <c r="A66">
        <v>2</v>
      </c>
      <c r="B66" t="s">
        <v>156</v>
      </c>
      <c r="C66" t="s">
        <v>100</v>
      </c>
      <c r="D66" s="6">
        <f>'Besoins'!$B$2*0.12</f>
        <v>0.12</v>
      </c>
      <c r="E66" t="s">
        <v>21</v>
      </c>
    </row>
    <row r="67">
      <c r="A67">
        <v>2</v>
      </c>
      <c r="B67" t="s">
        <v>157</v>
      </c>
      <c r="C67" t="s">
        <v>103</v>
      </c>
      <c r="D67" s="6">
        <f>'Besoins'!$B$2*8</f>
        <v>8</v>
      </c>
      <c r="E6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2">
        <v>158</v>
      </c>
      <c r="B1"/>
      <c r="C1"/>
      <c r="D1"/>
    </row>
    <row r="2">
      <c r="A2" t="str" s="13">
        <f>"00001133 · TRAV. · référence : "&amp;Besoins!B3&amp;" "&amp;Besoins!C3&amp;" · multiplicateur réglable sur la feuille ""Besoins"""</f>
        <v>00001133 · TRAV. · référence : 1 pc · multiplicateur réglable sur la feuille </v>
      </c>
      <c r="B2"/>
      <c r="C2"/>
      <c r="D2"/>
    </row>
    <row r="3">
      <c r="A3"/>
      <c r="B3"/>
      <c r="C3"/>
      <c r="D3"/>
    </row>
    <row r="4">
      <c r="A4" t="s" s="14">
        <v>159</v>
      </c>
      <c r="B4"/>
      <c r="C4"/>
      <c r="D4"/>
    </row>
    <row r="5">
      <c r="A5"/>
      <c r="B5" t="s" s="15">
        <v>65</v>
      </c>
      <c r="C5"/>
      <c r="D5"/>
    </row>
    <row r="6">
      <c r="A6"/>
      <c r="B6"/>
      <c r="C6"/>
      <c r="D6"/>
    </row>
    <row r="7">
      <c r="A7" t="s" s="14">
        <v>160</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4">
        <v>161</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4">
        <v>162</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163</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164</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165</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166</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167</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168</v>
      </c>
      <c r="B31"/>
      <c r="C31"/>
      <c r="D31"/>
    </row>
    <row r="32">
      <c r="A32"/>
      <c r="B3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4">
        <v>169</v>
      </c>
      <c r="B34"/>
      <c r="C34"/>
      <c r="D34"/>
    </row>
    <row r="35">
      <c r="A35"/>
      <c r="B3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170</v>
      </c>
      <c r="B37"/>
      <c r="C37"/>
      <c r="D37"/>
    </row>
    <row r="38">
      <c r="A38"/>
      <c r="B3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4">
        <v>171</v>
      </c>
      <c r="B40"/>
      <c r="C40"/>
      <c r="D40"/>
    </row>
    <row r="41">
      <c r="A41" t="s" s="16">
        <v>172</v>
      </c>
      <c r="B41" t="str" s="12">
        <f>"[MONTER] "&amp;Procedure!D14</f>
        <v>[MONTER] 14 blancs d'œufs en neige</v>
      </c>
      <c r="C41"/>
      <c r="D41"/>
    </row>
    <row r="42">
      <c r="A42"/>
      <c r="B42" t="str" s="15">
        <f>"ℹ "&amp;Procedure!E14</f>
        <v>ℹ</v>
      </c>
      <c r="C42"/>
      <c r="D42"/>
    </row>
    <row r="43">
      <c r="A43" t="s" s="16">
        <v>173</v>
      </c>
      <c r="B43" t="str" s="12">
        <f>"[COUCHER] "&amp;Procedure!D15</f>
        <v>[COUCHER] À la poche selon la forme souhaitée</v>
      </c>
      <c r="C43"/>
      <c r="D43"/>
    </row>
    <row r="44">
      <c r="A44"/>
      <c r="B44" t="str" s="15">
        <f>"ℹ "&amp;Procedure!E15</f>
        <v>ℹ</v>
      </c>
      <c r="C44"/>
      <c r="D44"/>
    </row>
    <row r="45">
      <c r="A45" t="s" s="16">
        <v>174</v>
      </c>
      <c r="B45" t="str" s="12">
        <f>"[SÉCHER] "&amp;Procedure!D16</f>
        <v>[SÉCHER] Au four 90°C porte légèrement entrouverte</v>
      </c>
      <c r="C45"/>
      <c r="D45"/>
    </row>
    <row r="46">
      <c r="A46"/>
      <c r="B46" t="str" s="15">
        <f>"ℹ "&amp;Procedure!E16</f>
        <v>ℹ</v>
      </c>
      <c r="C46"/>
      <c r="D46"/>
    </row>
    <row r="47">
      <c r="A47"/>
      <c r="B47"/>
      <c r="C47"/>
      <c r="D47"/>
    </row>
    <row r="48">
      <c r="A48" t="s" s="14">
        <v>175</v>
      </c>
      <c r="B48"/>
      <c r="C48"/>
      <c r="D48"/>
    </row>
    <row r="49">
      <c r="A49"/>
      <c r="B4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4">
        <v>176</v>
      </c>
      <c r="B51"/>
      <c r="C51"/>
      <c r="D51"/>
    </row>
    <row r="52">
      <c r="A52"/>
      <c r="B5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4">
        <v>177</v>
      </c>
      <c r="B54"/>
      <c r="C54"/>
      <c r="D54"/>
    </row>
    <row r="55">
      <c r="A55"/>
      <c r="B5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4">
        <v>178</v>
      </c>
      <c r="B57"/>
      <c r="C57"/>
      <c r="D57"/>
    </row>
    <row r="58">
      <c r="A58"/>
      <c r="B5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7">
        <v>179</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2026-09-24T15:48:40Z</dcterms:created>
  <dc:title>09/12/00</dc:title>
  <dc:subject/>
  <dc:creator>CUIS.web</dc:creator>
  <cp:lastModifiedBy/>
  <cp:keywords/>
  <dc:description>Export automatique — moteur récursif d'origine : Bernard Vandendaele</dc:description>
  <cp:category/>
  <dc:language>en-US</dc:language>
  <dcterms:modified xsi:type="dcterms:W3CDTF">2026-09-24T15:48:40Z</dcterms:modified>
  <cp:revision>1</cp:revision>
</cp:coreProperties>
</file>