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<sst xmlns="http://schemas.openxmlformats.org/spreadsheetml/2006/main" count="117" uniqueCount="117">
  <si>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</si>
  <si>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</si>
  <si>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</si>
  <si>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</si>
  <si>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</si>
  <si>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</si>
  <si>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</si>
  <si>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</si>
  <si>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</si>
  <si>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</si>
  <si>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</si>
  <si>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</si>
  <si>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</si>
  <si>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</si>
  <si>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</si>
  <si>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</si>
  <si>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CONS-CHAMPIG-PI</t>
  </si>
  <si>
    <t>Champignons de Paris tranchés boîte</t>
  </si>
  <si>
    <t>Conserves de légumes</t>
  </si>
  <si>
    <t>kg</t>
  </si>
  <si>
    <t>00000061</t>
  </si>
  <si>
    <t>EAU</t>
  </si>
  <si>
    <t>Matières diverses (à trier)</t>
  </si>
  <si>
    <t>00001743</t>
  </si>
  <si>
    <t>farine de blé tamisée type 55</t>
  </si>
  <si>
    <t>Épicerie salée</t>
  </si>
  <si>
    <t>HER-LAURIER</t>
  </si>
  <si>
    <t>Laurier sauce feuilles</t>
  </si>
  <si>
    <t>Herbes aromatiques séchées</t>
  </si>
  <si>
    <t>HER-THYM</t>
  </si>
  <si>
    <t>Thym séché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</si>
  <si>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</si>
  <si>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</si>
  <si>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</si>
  <si>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</si>
  <si>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</si>
  <si>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</si>
  <si>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</si>
  <si>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</si>
  <si>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</si>
  <si>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</si>
  <si>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</si>
  <si>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</si>
  <si>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</si>
  <si>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</si>
  <si>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</si>
  <si>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PAIN-BAGUETTE-PR</t>
  </si>
  <si>
    <t>Baguette précuissonée à terminer</t>
  </si>
  <si>
    <t>Pains et bases précuits</t>
  </si>
  <si>
    <t>RNMS00812</t>
  </si>
  <si>
    <t>Ail haché IQF</t>
  </si>
  <si>
    <t>Légumes surgelés</t>
  </si>
  <si>
    <t>RNMS00780</t>
  </si>
  <si>
    <t>Oignons émincés surgelés</t>
  </si>
  <si>
    <t>RNMS00433</t>
  </si>
  <si>
    <t>Filets de colin lieu</t>
  </si>
  <si>
    <t>Poissons et fruits de mer surgelés</t>
  </si>
  <si>
    <t>Total</t>
  </si>
  <si>
    <t>Recette</t>
  </si>
  <si>
    <t>#</t>
  </si>
  <si>
    <t>Verbe</t>
  </si>
  <si>
    <t>Étape</t>
  </si>
  <si>
    <t>Précision technique</t>
  </si>
  <si>
    <t>Durée</t>
  </si>
  <si>
    <t>FILETS D'AIGLEFIN EN MEURETTE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</si>
  <si>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</si>
  <si>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</si>
  <si>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</si>
  <si>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</si>
  <si>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</si>
  <si>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</si>
  <si>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</si>
  <si>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</si>
  <si>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</si>
  <si>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</si>
  <si>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</si>
  <si>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</si>
  <si>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</si>
  <si>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</si>
  <si>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</si>
  <si>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</si>
  <si>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Filets de colin lieu</t>
  </si>
  <si>
    <t>matiere</t>
  </si>
  <si>
    <t xml:space="preserve">    ↳ Beurre doux 82% MG plaquette</t>
  </si>
  <si>
    <t xml:space="preserve">    ↳ PERSIL PLAT (KG) (conv.)</t>
  </si>
  <si>
    <t>conversion</t>
  </si>
  <si>
    <t xml:space="preserve">    ↳ Champignons de Paris tranchés boîte</t>
  </si>
  <si>
    <t xml:space="preserve">    ↳ Baguette précuissonée à terminer</t>
  </si>
  <si>
    <t xml:space="preserve">    ↳ Fumet de poisson reconstitue (collectivite)</t>
  </si>
  <si>
    <t xml:space="preserve">        ↳ EAU</t>
  </si>
  <si>
    <t xml:space="preserve">        ↳ Fumet de Poisson déshydraté (Knorr Professional)</t>
  </si>
  <si>
    <t xml:space="preserve">    ↳ Vin blanc sec de cuisson</t>
  </si>
  <si>
    <t xml:space="preserve">    ↳ Crème fraîche liquide 15% MG allégée</t>
  </si>
  <si>
    <t xml:space="preserve">    ↳ Oignons émincés surgelés</t>
  </si>
  <si>
    <t xml:space="preserve">    ↳ Ail haché IQF</t>
  </si>
  <si>
    <t xml:space="preserve">    ↳ Thym séché</t>
  </si>
  <si>
    <t xml:space="preserve">    ↳ Laurier sauce feuilles</t>
  </si>
  <si>
    <t xml:space="preserve">    ↳ Roux Blanc</t>
  </si>
  <si>
    <t xml:space="preserve">        ↳ Beurre de cuisine bloc 10 kg</t>
  </si>
  <si>
    <t xml:space="preserve">        ↳ farine de blé tamisée type 55</t>
  </si>
  <si>
    <t>Fiche technique — FILETS D'AIGLEFIN EN MEURETTE</t>
  </si>
  <si>
    <t>FILETS D'AIGLEFIN EN MEURETTE  GRO_CDC_060</t>
  </si>
  <si>
    <t>1.</t>
  </si>
  <si>
    <t>2.</t>
  </si>
  <si>
    <t xml:space="preserve">    Beurre doux 82% MG plaquette</t>
  </si>
  <si>
    <t xml:space="preserve">    PERSIL PLAT (KG) (conv.)</t>
  </si>
  <si>
    <t>3.</t>
  </si>
  <si>
    <t xml:space="preserve">    Roux Blanc</t>
  </si>
  <si>
    <t>4.</t>
  </si>
  <si>
    <t xml:space="preserve">    Fumet de poisson reconstitue (collectivite)</t>
  </si>
  <si>
    <t xml:space="preserve">    Ail haché IQF</t>
  </si>
  <si>
    <t>5.</t>
  </si>
  <si>
    <t>6.</t>
  </si>
  <si>
    <t>7.</t>
  </si>
  <si>
    <t>↳ Fumet de poisson reconstitue (collectivite)  GRO-FUMET-POISS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</si>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</sst>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v>
      </c>
      <c r="E7" s="6">
        <f>D7*$B$2</f>
        <v>4</v>
      </c>
      <c r="F7" t="s">
        <v>15</v>
      </c>
      <c r="G7" s="8">
        <f>E7*2.8</f>
        <v>11.2</v>
      </c>
    </row>
    <row r="8">
      <c r="A8" t="s">
        <v>16</v>
      </c>
      <c r="B8" t="s">
        <v>17</v>
      </c>
      <c r="C8" t="s">
        <v>18</v>
      </c>
      <c r="D8" s="4">
        <v>4.6</v>
      </c>
      <c r="E8" s="6">
        <f>D8*$B$2</f>
        <v>4.6</v>
      </c>
      <c r="F8" t="s">
        <v>19</v>
      </c>
      <c r="G8" s="8">
        <f>E8*3.2</f>
        <v>14.72</v>
      </c>
    </row>
    <row r="9">
      <c r="A9" t="s" s="9">
        <v>20</v>
      </c>
      <c r="B9" t="s">
        <v>21</v>
      </c>
      <c r="C9" t="s">
        <v>22</v>
      </c>
      <c r="D9" s="4">
        <v>9.85</v>
      </c>
      <c r="E9" s="6">
        <f>D9*$B$2</f>
        <v>9.85</v>
      </c>
      <c r="F9" t="s">
        <v>15</v>
      </c>
      <c r="G9" s="8">
        <f>E9*0.003</f>
        <v>0.02955</v>
      </c>
    </row>
    <row r="10">
      <c r="A10" t="s" s="9">
        <v>23</v>
      </c>
      <c r="B10" t="s">
        <v>24</v>
      </c>
      <c r="C10" t="s">
        <v>25</v>
      </c>
      <c r="D10" s="4">
        <v>0.96</v>
      </c>
      <c r="E10" s="6">
        <f>D10*$B$2</f>
        <v>0.96</v>
      </c>
      <c r="F10" t="s">
        <v>3</v>
      </c>
      <c r="G10" s="8">
        <f>E10*0</f>
        <v>0</v>
      </c>
    </row>
    <row r="11">
      <c r="A11" t="s">
        <v>26</v>
      </c>
      <c r="B11" t="s">
        <v>27</v>
      </c>
      <c r="C11" t="s">
        <v>28</v>
      </c>
      <c r="D11" s="4">
        <v>0.001</v>
      </c>
      <c r="E11" s="6">
        <f>D11*$B$2</f>
        <v>0.001</v>
      </c>
      <c r="F11" t="s">
        <v>19</v>
      </c>
      <c r="G11" s="8">
        <f>E11*9.8</f>
        <v>0.0098</v>
      </c>
    </row>
    <row r="12">
      <c r="A12" t="s">
        <v>29</v>
      </c>
      <c r="B12" t="s">
        <v>30</v>
      </c>
      <c r="C12" t="s">
        <v>28</v>
      </c>
      <c r="D12" s="4">
        <v>0.001</v>
      </c>
      <c r="E12" s="6">
        <f>D12*$B$2</f>
        <v>0.001</v>
      </c>
      <c r="F12" t="s">
        <v>19</v>
      </c>
      <c r="G12" s="8">
        <f>E12*8.5</f>
        <v>0.0085</v>
      </c>
    </row>
    <row r="13">
      <c r="A13" t="s">
        <v>31</v>
      </c>
      <c r="B13" t="s">
        <v>32</v>
      </c>
      <c r="C13" t="s">
        <v>33</v>
      </c>
      <c r="D13" s="4">
        <v>0.15</v>
      </c>
      <c r="E13" s="6">
        <f>D13*$B$2</f>
        <v>0.15</v>
      </c>
      <c r="F13" t="s">
        <v>19</v>
      </c>
      <c r="G13" s="8">
        <f>E13*0</f>
        <v>0</v>
      </c>
    </row>
    <row r="14">
      <c r="A14" t="s">
        <v>34</v>
      </c>
      <c r="B14" t="s">
        <v>35</v>
      </c>
      <c r="C14" t="s">
        <v>36</v>
      </c>
      <c r="D14" s="4">
        <v>0.96</v>
      </c>
      <c r="E14" s="6">
        <f>D14*$B$2</f>
        <v>0.96</v>
      </c>
      <c r="F14" t="s">
        <v>19</v>
      </c>
      <c r="G14" s="8">
        <f>E14*4.9</f>
        <v>4.704</v>
      </c>
    </row>
    <row r="15">
      <c r="A15" t="s">
        <v>37</v>
      </c>
      <c r="B15" t="s">
        <v>38</v>
      </c>
      <c r="C15" t="s">
        <v>36</v>
      </c>
      <c r="D15" s="4">
        <v>0.75</v>
      </c>
      <c r="E15" s="6">
        <f>D15*$B$2</f>
        <v>0.75</v>
      </c>
      <c r="F15" t="s">
        <v>19</v>
      </c>
      <c r="G15" s="8">
        <f>E15*5.2</f>
        <v>3.9</v>
      </c>
    </row>
    <row r="16">
      <c r="A16" t="s">
        <v>39</v>
      </c>
      <c r="B16" t="s">
        <v>40</v>
      </c>
      <c r="C16" t="s">
        <v>41</v>
      </c>
      <c r="D16" s="4">
        <v>2</v>
      </c>
      <c r="E16" s="6">
        <f>D16*$B$2</f>
        <v>2</v>
      </c>
      <c r="F16" t="s">
        <v>15</v>
      </c>
      <c r="G16" s="8">
        <f>E16*2.2</f>
        <v>4.4</v>
      </c>
    </row>
    <row r="17">
      <c r="A17" t="s">
        <v>42</v>
      </c>
      <c r="B17" t="s">
        <v>43</v>
      </c>
      <c r="C17" t="s">
        <v>44</v>
      </c>
      <c r="D17" s="4">
        <v>3</v>
      </c>
      <c r="E17" s="6">
        <f>D17*$B$2</f>
        <v>3</v>
      </c>
      <c r="F17" t="s">
        <v>45</v>
      </c>
      <c r="G17" s="8">
        <f>E17*4.5</f>
        <v>13.5</v>
      </c>
    </row>
    <row r="18">
      <c r="A18" t="s">
        <v>46</v>
      </c>
      <c r="B18" t="s">
        <v>47</v>
      </c>
      <c r="C18" t="s">
        <v>48</v>
      </c>
      <c r="D18" s="4">
        <v>3</v>
      </c>
      <c r="E18" s="6">
        <f>D18*$B$2</f>
        <v>3</v>
      </c>
      <c r="F18" t="s">
        <v>3</v>
      </c>
      <c r="G18" s="8">
        <f>E18*0.52</f>
        <v>1.56</v>
      </c>
    </row>
    <row r="19">
      <c r="A19" t="s">
        <v>49</v>
      </c>
      <c r="B19" t="s">
        <v>50</v>
      </c>
      <c r="C19" t="s">
        <v>51</v>
      </c>
      <c r="D19" s="4">
        <v>0.15</v>
      </c>
      <c r="E19" s="6">
        <f>D19*$B$2</f>
        <v>0.15</v>
      </c>
      <c r="F19" t="s">
        <v>19</v>
      </c>
      <c r="G19" s="8">
        <f>E19*9.26</f>
        <v>1.389</v>
      </c>
    </row>
    <row r="20">
      <c r="A20" t="s">
        <v>52</v>
      </c>
      <c r="B20" t="s">
        <v>53</v>
      </c>
      <c r="C20" t="s">
        <v>51</v>
      </c>
      <c r="D20" s="4">
        <v>1.5</v>
      </c>
      <c r="E20" s="6">
        <f>D20*$B$2</f>
        <v>1.5</v>
      </c>
      <c r="F20" t="s">
        <v>19</v>
      </c>
      <c r="G20" s="8">
        <f>E20*3.89</f>
        <v>5.835</v>
      </c>
    </row>
    <row r="21">
      <c r="A21" t="s">
        <v>54</v>
      </c>
      <c r="B21" t="s">
        <v>55</v>
      </c>
      <c r="C21" t="s">
        <v>56</v>
      </c>
      <c r="D21" s="4">
        <v>14</v>
      </c>
      <c r="E21" s="6">
        <f>D21*$B$2</f>
        <v>14</v>
      </c>
      <c r="F21" t="s">
        <v>19</v>
      </c>
      <c r="G21" s="8">
        <f>E21*16</f>
        <v>224</v>
      </c>
    </row>
    <row r="22">
      <c r="A22"/>
      <c r="B22"/>
      <c r="C22"/>
      <c r="D22"/>
      <c r="E22"/>
      <c r="F22" t="s" s="10">
        <v>57</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58</v>
      </c>
      <c r="B1" t="s" s="7">
        <v>59</v>
      </c>
      <c r="C1" t="s" s="7">
        <v>60</v>
      </c>
      <c r="D1" t="s" s="7">
        <v>61</v>
      </c>
      <c r="E1" t="s" s="7">
        <v>62</v>
      </c>
      <c r="F1" t="s" s="7">
        <v>63</v>
      </c>
    </row>
    <row r="2">
      <c r="A2" t="s">
        <v>64</v>
      </c>
      <c r="B2">
        <v>1</v>
      </c>
      <c r="C2"/>
      <c r="D2" t="inlineStr" s="12">
        <is>
          <t>Mise en place du poste de travail — Vérifier les D.L.C., peser les denrées, sélectionner le matériel nécessaire. Désinfecter le matériel et le poste de travail suivant les protocoles.</t>
        </is>
      </c>
      <c r="E2" t="s" s="12"/>
      <c r="F2"/>
    </row>
    <row r="3">
      <c r="A3" t="s">
        <v>64</v>
      </c>
      <c r="B3">
        <v>2</v>
      </c>
      <c r="C3"/>
      <c r="D3" t="inlineStr" s="12">
        <is>
          <t>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t>
        </is>
      </c>
      <c r="E3" t="s" s="12"/>
      <c r="F3"/>
    </row>
    <row r="4">
      <c r="A4" t="s">
        <v>64</v>
      </c>
      <c r="B4">
        <v>3</v>
      </c>
      <c r="C4"/>
      <c r="D4" t="inlineStr" s="12">
        <is>
          <t>Confectionner le roux — Dans un rondeau, faire fondre le beurre. Ajouter la farine tamisée. Mélanger au fouet. Laisser cuire sans coloration. Au terme de la cuisson, le roux blanchit et devient mousseux. Laisser refroidir dans le rondeau qui servira à l'élaboration de la sauce.</t>
        </is>
      </c>
      <c r="E4" t="s" s="12"/>
      <c r="F4"/>
    </row>
    <row r="5">
      <c r="A5" t="s">
        <v>64</v>
      </c>
      <c r="B5">
        <v>4</v>
      </c>
      <c r="C5"/>
      <c r="D5" t="inlineStr" s="12">
        <is>
          <t>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t>
        </is>
      </c>
      <c r="E5" t="s" s="12"/>
      <c r="F5"/>
    </row>
    <row r="6">
      <c r="A6" t="s">
        <v>64</v>
      </c>
      <c r="B6">
        <v>5</v>
      </c>
      <c r="C6"/>
      <c r="D6" t="inlineStr" s="12">
        <is>
          <t>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t>
        </is>
      </c>
      <c r="E6" t="s" s="12"/>
      <c r="F6"/>
    </row>
    <row r="7">
      <c r="A7" t="s">
        <v>64</v>
      </c>
      <c r="B7">
        <v>6</v>
      </c>
      <c r="C7"/>
      <c r="D7" t="inlineStr" s="12">
        <is>
          <t>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t>
        </is>
      </c>
      <c r="E7" t="s" s="12"/>
      <c r="F7"/>
    </row>
    <row r="8">
      <c r="A8" t="s">
        <v>64</v>
      </c>
      <c r="B8">
        <v>7</v>
      </c>
      <c r="C8"/>
      <c r="D8" t="inlineStr" s="12">
        <is>
          <t>Dresser et servir — Servir sur assiette une portion de poisson garnie de champignons et napper de sauce meurette. Décorer d'un toast aillé. Persiller sur le dessus au départ. Accompagner de pommes vapeur.</t>
        </is>
      </c>
      <c r="E8" t="s" s="12"/>
      <c r="F8"/>
    </row>
    <row r="9">
      <c r="A9" t="s">
        <v>65</v>
      </c>
      <c r="B9">
        <v>1</v>
      </c>
      <c r="C9" t="s">
        <v>66</v>
      </c>
      <c r="D9" t="s" s="12">
        <v>67</v>
      </c>
      <c r="E9" t="s" s="12"/>
      <c r="F9"/>
    </row>
    <row r="10">
      <c r="A10" t="s">
        <v>68</v>
      </c>
      <c r="B10">
        <v>1</v>
      </c>
      <c r="C10" t="s">
        <v>69</v>
      </c>
      <c r="D10" t="s" s="12">
        <v>70</v>
      </c>
      <c r="E10" t="s" s="12"/>
      <c r="F10"/>
    </row>
    <row r="11">
      <c r="A11" t="s">
        <v>68</v>
      </c>
      <c r="B11">
        <v>2</v>
      </c>
      <c r="C11" t="s">
        <v>71</v>
      </c>
      <c r="D11"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1" t="s" s="12"/>
      <c r="F11"/>
    </row>
    <row r="12">
      <c r="A12" t="s">
        <v>68</v>
      </c>
      <c r="B12">
        <v>3</v>
      </c>
      <c r="C12" t="s">
        <v>72</v>
      </c>
      <c r="D12" t="inlineStr" s="12">
        <is>
          <t>Cuire le roux blanc — Cuire très doucement à feu réduit sans arrêter de mélanger. Arrêter la cuisson lorsqu'il blanchit et devient mousseux — on dit alors qu'il « fleurit ».</t>
        </is>
      </c>
      <c r="E12" t="s" s="12">
        <v>73</v>
      </c>
      <c r="F12"/>
    </row>
    <row r="13">
      <c r="A13" t="s">
        <v>68</v>
      </c>
      <c r="B13">
        <v>4</v>
      </c>
      <c r="C13" t="s">
        <v>74</v>
      </c>
      <c r="D13" t="s" s="12">
        <v>75</v>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64</v>
      </c>
      <c r="C2" t="s">
        <v>80</v>
      </c>
      <c r="D2" s="6">
        <f>'Besoins'!$B$2*100</f>
        <v>100</v>
      </c>
      <c r="E2" t="s">
        <v>3</v>
      </c>
    </row>
    <row r="3">
      <c r="A3">
        <v>1</v>
      </c>
      <c r="B3" t="s">
        <v>81</v>
      </c>
      <c r="C3" t="s">
        <v>82</v>
      </c>
      <c r="D3" s="6">
        <f>'Besoins'!$B$2*14</f>
        <v>14</v>
      </c>
      <c r="E3" t="s">
        <v>19</v>
      </c>
    </row>
    <row r="4">
      <c r="A4">
        <v>1</v>
      </c>
      <c r="B4" t="s">
        <v>83</v>
      </c>
      <c r="C4" t="s">
        <v>82</v>
      </c>
      <c r="D4" s="6">
        <f>'Besoins'!$B$2*0.5</f>
        <v>0.5</v>
      </c>
      <c r="E4" t="s">
        <v>19</v>
      </c>
    </row>
    <row r="5">
      <c r="A5">
        <v>1</v>
      </c>
      <c r="B5" t="s">
        <v>84</v>
      </c>
      <c r="C5" t="s">
        <v>85</v>
      </c>
      <c r="D5" s="6">
        <f>'Besoins'!$B$2*0.3</f>
        <v>0.3</v>
      </c>
      <c r="E5" t="s">
        <v>19</v>
      </c>
    </row>
    <row r="6">
      <c r="A6">
        <v>1</v>
      </c>
      <c r="B6" t="s">
        <v>86</v>
      </c>
      <c r="C6" t="s">
        <v>82</v>
      </c>
      <c r="D6" s="6">
        <f>'Besoins'!$B$2*4.6</f>
        <v>4.6</v>
      </c>
      <c r="E6" t="s">
        <v>19</v>
      </c>
    </row>
    <row r="7">
      <c r="A7">
        <v>1</v>
      </c>
      <c r="B7" t="s">
        <v>87</v>
      </c>
      <c r="C7" t="s">
        <v>82</v>
      </c>
      <c r="D7" s="6">
        <f>'Besoins'!$B$2*3</f>
        <v>3</v>
      </c>
      <c r="E7" t="s">
        <v>3</v>
      </c>
    </row>
    <row r="8">
      <c r="A8">
        <v>1</v>
      </c>
      <c r="B8" t="s">
        <v>88</v>
      </c>
      <c r="C8" t="s">
        <v>80</v>
      </c>
      <c r="D8" s="6">
        <f>'Besoins'!$B$2*10</f>
        <v>10</v>
      </c>
      <c r="E8" t="s">
        <v>15</v>
      </c>
    </row>
    <row r="9">
      <c r="A9">
        <v>2</v>
      </c>
      <c r="B9" t="s">
        <v>89</v>
      </c>
      <c r="C9" t="s">
        <v>82</v>
      </c>
      <c r="D9" s="6">
        <f>'Besoins'!$B$2*9.85</f>
        <v>9.85</v>
      </c>
      <c r="E9" t="s">
        <v>15</v>
      </c>
    </row>
    <row r="10">
      <c r="A10">
        <v>2</v>
      </c>
      <c r="B10" t="s">
        <v>90</v>
      </c>
      <c r="C10" t="s">
        <v>82</v>
      </c>
      <c r="D10" s="6">
        <f>'Besoins'!$B$2*0.15</f>
        <v>0.15</v>
      </c>
      <c r="E10" t="s">
        <v>19</v>
      </c>
    </row>
    <row r="11">
      <c r="A11">
        <v>1</v>
      </c>
      <c r="B11" t="s">
        <v>91</v>
      </c>
      <c r="C11" t="s">
        <v>82</v>
      </c>
      <c r="D11" s="6">
        <f>'Besoins'!$B$2*4</f>
        <v>4</v>
      </c>
      <c r="E11" t="s">
        <v>15</v>
      </c>
    </row>
    <row r="12">
      <c r="A12">
        <v>1</v>
      </c>
      <c r="B12" t="s">
        <v>92</v>
      </c>
      <c r="C12" t="s">
        <v>82</v>
      </c>
      <c r="D12" s="6">
        <f>'Besoins'!$B$2*2</f>
        <v>2</v>
      </c>
      <c r="E12" t="s">
        <v>15</v>
      </c>
    </row>
    <row r="13">
      <c r="A13">
        <v>1</v>
      </c>
      <c r="B13" t="s">
        <v>93</v>
      </c>
      <c r="C13" t="s">
        <v>82</v>
      </c>
      <c r="D13" s="6">
        <f>'Besoins'!$B$2*1.5</f>
        <v>1.5</v>
      </c>
      <c r="E13" t="s">
        <v>19</v>
      </c>
    </row>
    <row r="14">
      <c r="A14">
        <v>1</v>
      </c>
      <c r="B14" t="s">
        <v>94</v>
      </c>
      <c r="C14" t="s">
        <v>82</v>
      </c>
      <c r="D14" s="6">
        <f>'Besoins'!$B$2*0.08</f>
        <v>0.08</v>
      </c>
      <c r="E14" t="s">
        <v>19</v>
      </c>
    </row>
    <row r="15">
      <c r="A15">
        <v>1</v>
      </c>
      <c r="B15" t="s">
        <v>95</v>
      </c>
      <c r="C15" t="s">
        <v>82</v>
      </c>
      <c r="D15" s="6">
        <f>'Besoins'!$B$2*0.001</f>
        <v>0.001</v>
      </c>
      <c r="E15" t="s">
        <v>19</v>
      </c>
    </row>
    <row r="16">
      <c r="A16">
        <v>1</v>
      </c>
      <c r="B16" t="s">
        <v>96</v>
      </c>
      <c r="C16" t="s">
        <v>82</v>
      </c>
      <c r="D16" s="6">
        <f>'Besoins'!$B$2*0.001</f>
        <v>0.001</v>
      </c>
      <c r="E16" t="s">
        <v>19</v>
      </c>
    </row>
    <row r="17">
      <c r="A17">
        <v>1</v>
      </c>
      <c r="B17" t="s">
        <v>97</v>
      </c>
      <c r="C17" t="s">
        <v>80</v>
      </c>
      <c r="D17" s="6">
        <f>'Besoins'!$B$2*1.92</f>
        <v>1.92</v>
      </c>
      <c r="E17" t="s">
        <v>19</v>
      </c>
    </row>
    <row r="18">
      <c r="A18">
        <v>2</v>
      </c>
      <c r="B18" t="s">
        <v>98</v>
      </c>
      <c r="C18" t="s">
        <v>82</v>
      </c>
      <c r="D18" s="6">
        <f>'Besoins'!$B$2*0.96</f>
        <v>0.96</v>
      </c>
      <c r="E18" t="s">
        <v>19</v>
      </c>
    </row>
    <row r="19">
      <c r="A19">
        <v>2</v>
      </c>
      <c r="B19" t="s">
        <v>99</v>
      </c>
      <c r="C19" t="s">
        <v>82</v>
      </c>
      <c r="D19" s="6">
        <f>'Besoins'!$B$2*0.96</f>
        <v>0.96</v>
      </c>
      <c r="E19" t="s">
        <v>19</v>
      </c>
    </row>
    <row r="20">
      <c r="A20">
        <v>1</v>
      </c>
      <c r="B20" t="s">
        <v>83</v>
      </c>
      <c r="C20" t="s">
        <v>82</v>
      </c>
      <c r="D20" s="6">
        <f>'Besoins'!$B$2*0.25</f>
        <v>0.25</v>
      </c>
      <c r="E20" t="s">
        <v>19</v>
      </c>
    </row>
    <row r="21">
      <c r="A21">
        <v>1</v>
      </c>
      <c r="B21" t="s">
        <v>94</v>
      </c>
      <c r="C21" t="s">
        <v>82</v>
      </c>
      <c r="D21" s="6">
        <f>'Besoins'!$B$2*0.07</f>
        <v>0.07</v>
      </c>
      <c r="E2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2">
        <v>100</v>
      </c>
      <c r="B1"/>
      <c r="C1"/>
      <c r="D1"/>
    </row>
    <row r="2">
      <c r="A2" t="str" s="13">
        <f>"GRO_CDC_060 · GRO.POISSONS · référence : "&amp;Besoins!B3&amp;" "&amp;Besoins!C3&amp;" · multiplicateur réglable sur la feuille ""Besoins"""</f>
        <v>GRO_CDC_060 · GRO.POISSONS · référence : 100 pc · multiplicateur réglable sur la feuille </v>
      </c>
      <c r="B2"/>
      <c r="C2"/>
      <c r="D2"/>
    </row>
    <row r="3">
      <c r="A3"/>
      <c r="B3"/>
      <c r="C3"/>
      <c r="D3"/>
    </row>
    <row r="4">
      <c r="A4" t="s" s="14">
        <v>101</v>
      </c>
      <c r="B4"/>
      <c r="C4"/>
      <c r="D4"/>
    </row>
    <row r="5">
      <c r="A5" t="s" s="15">
        <v>102</v>
      </c>
      <c r="B5" t="str" s="12">
        <f>Procedure!D2</f>
        <v>Mise en place du poste de travail — Vérifier les D.L.C., peser les denrées, sélectionner le matériel nécessaire. Désinfecter le matériel et le poste de travail suivant les protocoles.</v>
      </c>
      <c r="C5"/>
      <c r="D5"/>
    </row>
    <row r="6">
      <c r="A6" t="s" s="15">
        <v>103</v>
      </c>
      <c r="B6" t="str" s="12">
        <f>Procedure!D3</f>
        <v>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v>
      </c>
      <c r="C6"/>
      <c r="D6"/>
    </row>
    <row r="7">
      <c r="A7"/>
      <c r="B7" t="str">
        <f>Besoins!B21</f>
        <v>Filets de colin lieu</v>
      </c>
      <c r="C7" s="6">
        <f>Besoins!E21</f>
        <v>14</v>
      </c>
      <c r="D7" t="str">
        <f>Besoins!F21</f>
        <v>kg</v>
      </c>
    </row>
    <row r="8">
      <c r="A8"/>
      <c r="B8" t="s">
        <v>104</v>
      </c>
      <c r="C8" s="6">
        <f>'Besoins'!$B$2*0.5</f>
        <v>0.5</v>
      </c>
      <c r="D8" t="s">
        <v>19</v>
      </c>
    </row>
    <row r="9">
      <c r="A9"/>
      <c r="B9" t="s">
        <v>105</v>
      </c>
      <c r="C9" s="6">
        <f>'Besoins'!$B$2*0.3</f>
        <v>0.3</v>
      </c>
      <c r="D9" t="s">
        <v>19</v>
      </c>
    </row>
    <row r="10">
      <c r="A10"/>
      <c r="B10" t="str">
        <f>Besoins!B8</f>
        <v>Champignons de Paris tranchés boîte</v>
      </c>
      <c r="C10" s="6">
        <f>Besoins!E8</f>
        <v>4.6</v>
      </c>
      <c r="D10" t="str">
        <f>Besoins!F8</f>
        <v>kg</v>
      </c>
    </row>
    <row r="11">
      <c r="A11"/>
      <c r="B11" t="str">
        <f>Besoins!B18</f>
        <v>Baguette précuissonée à terminer</v>
      </c>
      <c r="C11" s="6">
        <f>Besoins!E18</f>
        <v>3</v>
      </c>
      <c r="D11" t="str">
        <f>Besoins!F18</f>
        <v>pc</v>
      </c>
    </row>
    <row r="12">
      <c r="A12" t="s" s="15">
        <v>106</v>
      </c>
      <c r="B12" t="str" s="12">
        <f>Procedure!D4</f>
        <v>Confectionner le roux — Dans un rondeau, faire fondre le beurre. Ajouter la farine tamisée. Mélanger au fouet. Laisser cuire sans coloration. Au terme de la cuisson, le roux blanchit et devient mousseux. Laisser refroidir dans le rondeau qui servira à l'élaboration de la sauce.</v>
      </c>
      <c r="C12"/>
      <c r="D12"/>
    </row>
    <row r="13">
      <c r="A13"/>
      <c r="B13" t="s">
        <v>107</v>
      </c>
      <c r="C13" s="6">
        <f>'Besoins'!$B$2*1.92</f>
        <v>1.92</v>
      </c>
      <c r="D13" t="s">
        <v>19</v>
      </c>
    </row>
    <row r="14">
      <c r="A14" t="s" s="15">
        <v>108</v>
      </c>
      <c r="B14" t="str" s="12">
        <f>Procedure!D5</f>
        <v>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v>
      </c>
      <c r="C14"/>
      <c r="D14"/>
    </row>
    <row r="15">
      <c r="A15"/>
      <c r="B15" t="s">
        <v>109</v>
      </c>
      <c r="C15" s="6">
        <f>'Besoins'!$B$2*10</f>
        <v>10</v>
      </c>
      <c r="D15" t="s">
        <v>15</v>
      </c>
    </row>
    <row r="16">
      <c r="A16"/>
      <c r="B16" t="str">
        <f>Besoins!B7</f>
        <v>Vin blanc sec de cuisson</v>
      </c>
      <c r="C16" s="6">
        <f>Besoins!E7</f>
        <v>4</v>
      </c>
      <c r="D16" t="str">
        <f>Besoins!F7</f>
        <v>lt</v>
      </c>
    </row>
    <row r="17">
      <c r="A17"/>
      <c r="B17" t="str">
        <f>Besoins!B16</f>
        <v>Crème fraîche liquide 15% MG allégée</v>
      </c>
      <c r="C17" s="6">
        <f>Besoins!E16</f>
        <v>2</v>
      </c>
      <c r="D17" t="str">
        <f>Besoins!F16</f>
        <v>lt</v>
      </c>
    </row>
    <row r="18">
      <c r="A18"/>
      <c r="B18" t="str">
        <f>Besoins!B20</f>
        <v>Oignons émincés surgelés</v>
      </c>
      <c r="C18" s="6">
        <f>Besoins!E20</f>
        <v>1.5</v>
      </c>
      <c r="D18" t="str">
        <f>Besoins!F20</f>
        <v>kg</v>
      </c>
    </row>
    <row r="19">
      <c r="A19"/>
      <c r="B19" t="s">
        <v>110</v>
      </c>
      <c r="C19" s="6">
        <f>'Besoins'!$B$2*0.08</f>
        <v>0.08</v>
      </c>
      <c r="D19" t="s">
        <v>19</v>
      </c>
    </row>
    <row r="20">
      <c r="A20"/>
      <c r="B20" t="str">
        <f>Besoins!B12</f>
        <v>Thym séché</v>
      </c>
      <c r="C20" s="6">
        <f>Besoins!E12</f>
        <v>0.001</v>
      </c>
      <c r="D20" t="str">
        <f>Besoins!F12</f>
        <v>kg</v>
      </c>
    </row>
    <row r="21">
      <c r="A21"/>
      <c r="B21" t="str">
        <f>Besoins!B11</f>
        <v>Laurier sauce feuilles</v>
      </c>
      <c r="C21" s="6">
        <f>Besoins!E11</f>
        <v>0.001</v>
      </c>
      <c r="D21" t="str">
        <f>Besoins!F11</f>
        <v>kg</v>
      </c>
    </row>
    <row r="22">
      <c r="A22" t="s" s="15">
        <v>111</v>
      </c>
      <c r="B22" t="str" s="12">
        <f>Procedure!D6</f>
        <v>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v>
      </c>
      <c r="C22"/>
      <c r="D22"/>
    </row>
    <row r="23">
      <c r="A23"/>
      <c r="B23" t="str">
        <f>Besoins!B8</f>
        <v>Champignons de Paris tranchés boîte</v>
      </c>
      <c r="C23" s="6">
        <f>Besoins!E8</f>
        <v>4.6</v>
      </c>
      <c r="D23" t="str">
        <f>Besoins!F8</f>
        <v>kg</v>
      </c>
    </row>
    <row r="24">
      <c r="A24" t="s" s="15">
        <v>112</v>
      </c>
      <c r="B24" t="str" s="12">
        <f>Procedure!D7</f>
        <v>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v>
      </c>
      <c r="C24"/>
      <c r="D24"/>
    </row>
    <row r="25">
      <c r="A25"/>
      <c r="B25" t="str">
        <f>Besoins!B18</f>
        <v>Baguette précuissonée à terminer</v>
      </c>
      <c r="C25" s="6">
        <f>Besoins!E18</f>
        <v>3</v>
      </c>
      <c r="D25" t="str">
        <f>Besoins!F18</f>
        <v>pc</v>
      </c>
    </row>
    <row r="26">
      <c r="A26"/>
      <c r="B26" t="s">
        <v>104</v>
      </c>
      <c r="C26" s="6">
        <f>'Besoins'!$B$2*0.25</f>
        <v>0.25</v>
      </c>
      <c r="D26" t="s">
        <v>19</v>
      </c>
    </row>
    <row r="27">
      <c r="A27"/>
      <c r="B27" t="s">
        <v>110</v>
      </c>
      <c r="C27" s="6">
        <f>'Besoins'!$B$2*0.07</f>
        <v>0.07</v>
      </c>
      <c r="D27" t="s">
        <v>19</v>
      </c>
    </row>
    <row r="28">
      <c r="A28" t="s" s="15">
        <v>113</v>
      </c>
      <c r="B28" t="str" s="12">
        <f>Procedure!D8</f>
        <v>Dresser et servir — Servir sur assiette une portion de poisson garnie de champignons et napper de sauce meurette. Décorer d'un toast aillé. Persiller sur le dessus au départ. Accompagner de pommes vapeur.</v>
      </c>
      <c r="C28"/>
      <c r="D28"/>
    </row>
    <row r="29">
      <c r="A29"/>
      <c r="B29"/>
      <c r="C29"/>
      <c r="D29"/>
    </row>
    <row r="30">
      <c r="A30" t="s" s="14">
        <v>114</v>
      </c>
      <c r="B30"/>
      <c r="C30"/>
      <c r="D30"/>
    </row>
    <row r="31">
      <c r="A31" t="s" s="15">
        <v>102</v>
      </c>
      <c r="B31" t="str" s="12">
        <f>"[DISSOUDRE] "&amp;Procedure!D9</f>
        <v>[DISSOUDRE] Délayer la poudre dans l'eau froide en fouettant, puis porter à ébullition en remuant régulièrement.</v>
      </c>
      <c r="C31"/>
      <c r="D31"/>
    </row>
    <row r="32">
      <c r="A32"/>
      <c r="B32" t="str">
        <f>Besoins!B9</f>
        <v>EAU</v>
      </c>
      <c r="C32" s="6">
        <f>Besoins!E9</f>
        <v>9.85</v>
      </c>
      <c r="D32" t="str">
        <f>Besoins!F9</f>
        <v>lt</v>
      </c>
    </row>
    <row r="33">
      <c r="A33"/>
      <c r="B33" t="str">
        <f>Besoins!B13</f>
        <v>Fumet de Poisson déshydraté (Knorr Professional)</v>
      </c>
      <c r="C33" s="6">
        <f>Besoins!E13</f>
        <v>0.15</v>
      </c>
      <c r="D33" t="str">
        <f>Besoins!F13</f>
        <v>kg</v>
      </c>
    </row>
    <row r="34">
      <c r="A34"/>
      <c r="B34"/>
      <c r="C34"/>
      <c r="D34"/>
    </row>
    <row r="35">
      <c r="A35" t="s" s="14">
        <v>115</v>
      </c>
      <c r="B35"/>
      <c r="C35"/>
      <c r="D35"/>
    </row>
    <row r="36">
      <c r="A36" t="s" s="15">
        <v>102</v>
      </c>
      <c r="B36" t="str" s="12">
        <f>"[METTRE EN PLACE] "&amp;Procedure!D10</f>
        <v>[METTRE EN PLACE] Mettre en place — Peser, mesurer et contrôler les denrées. Tamiser la farine. Découper le beurre en parcelles.</v>
      </c>
      <c r="C36"/>
      <c r="D36"/>
    </row>
    <row r="37">
      <c r="A37"/>
      <c r="B37" t="str">
        <f>Besoins!B14</f>
        <v>Beurre de cuisine bloc 10 kg</v>
      </c>
      <c r="C37" s="6">
        <f>Besoins!E14</f>
        <v>0.96</v>
      </c>
      <c r="D37" t="str">
        <f>Besoins!F14</f>
        <v>kg</v>
      </c>
    </row>
    <row r="38">
      <c r="A38"/>
      <c r="B38" t="str">
        <f>Besoins!B10</f>
        <v>farine de blé tamisée type 55</v>
      </c>
      <c r="C38" s="6">
        <f>Besoins!E10</f>
        <v>0.96</v>
      </c>
      <c r="D38" t="str">
        <f>Besoins!F10</f>
        <v>kg</v>
      </c>
    </row>
    <row r="39">
      <c r="A39" t="s" s="15">
        <v>103</v>
      </c>
      <c r="B39" t="str" s="12">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Besoins!B14</f>
        <v>Beurre de cuisine bloc 10 kg</v>
      </c>
      <c r="C40" s="6">
        <f>Besoins!E14</f>
        <v>0.96</v>
      </c>
      <c r="D40" t="str">
        <f>Besoins!F14</f>
        <v>kg</v>
      </c>
    </row>
    <row r="41">
      <c r="A41"/>
      <c r="B41" t="str">
        <f>Besoins!B10</f>
        <v>farine de blé tamisée type 55</v>
      </c>
      <c r="C41" s="6">
        <f>Besoins!E10</f>
        <v>0.96</v>
      </c>
      <c r="D41" t="str">
        <f>Besoins!F10</f>
        <v>kg</v>
      </c>
    </row>
    <row r="42">
      <c r="A42" t="s" s="15">
        <v>106</v>
      </c>
      <c r="B42" t="str" s="12">
        <f>"[RÉDUIRE] "&amp;Procedure!D12</f>
        <v>[RÉDUIRE] Cuire le roux blanc — Cuire très doucement à feu réduit sans arrêter de mélanger. Arrêter la cuisson lorsqu'il blanchit et devient mousseux — on dit alors qu'il « fleurit ».</v>
      </c>
      <c r="C42"/>
      <c r="D42"/>
    </row>
    <row r="43">
      <c r="A43"/>
      <c r="B43" t="str" s="16">
        <f>"ℹ "&amp;Procedure!E12</f>
        <v>ℹ</v>
      </c>
      <c r="C43"/>
      <c r="D43"/>
    </row>
    <row r="44">
      <c r="A44" t="s" s="15">
        <v>108</v>
      </c>
      <c r="B44" t="str" s="12">
        <f>"[REFROIDIR] "&amp;Procedure!D13</f>
        <v>[REFROIDIR] Refroidir rapidement — Retirer la sauteuse du feu. Si nécessaire, plonger le fond dans une plaque d'eau froide pour stopper la cuisson.</v>
      </c>
      <c r="C44"/>
      <c r="D44"/>
    </row>
    <row r="45">
      <c r="A45"/>
      <c r="B45"/>
      <c r="C45"/>
      <c r="D45"/>
    </row>
    <row r="46">
      <c r="A46" t="s" s="17">
        <v>116</v>
      </c>
      <c r="B46"/>
      <c r="C46"/>
      <c r="D46"/>
    </row>
  </sheetData>
  <sheetProtection sheet="1" formatRows="0" formatColumns="0"/>
  <mergeCells count="19">
    <mergeCell ref="A1:D1"/>
    <mergeCell ref="A2:D2"/>
    <mergeCell ref="A4:D4"/>
    <mergeCell ref="B5:D5"/>
    <mergeCell ref="B6:D6"/>
    <mergeCell ref="B12:D12"/>
    <mergeCell ref="B14:D14"/>
    <mergeCell ref="B22:D22"/>
    <mergeCell ref="B24:D24"/>
    <mergeCell ref="B28:D28"/>
    <mergeCell ref="A30:D30"/>
    <mergeCell ref="B31:D31"/>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2026-09-22T15:28:20Z</dcterms:created>
  <dc:title>FILETS D'AIGLEFIN EN MEURETTE</dc:title>
  <dc:subject/>
  <dc:creator>CUIS.web</dc:creator>
  <cp:lastModifiedBy/>
  <cp:keywords/>
  <dc:description>Export automatique — moteur récursif d'origine : Bernard Vandendaele</dc:description>
  <cp:category/>
  <dc:language>en-US</dc:language>
  <dcterms:modified xsi:type="dcterms:W3CDTF">2026-09-22T15:28:20Z</dcterms:modified>
  <cp:revision>1</cp:revision>
</cp:coreProperties>
</file>