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<sst xmlns="http://schemas.openxmlformats.org/spreadsheetml/2006/main" count="112" uniqueCount="112">
  <si>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</si>
  <si>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</si>
  <si>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</si>
  <si>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</si>
  <si>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</si>
  <si>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</si>
  <si>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</si>
  <si>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</si>
  <si>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</si>
  <si>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</si>
  <si>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</si>
  <si>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</si>
  <si>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</si>
  <si>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</si>
  <si>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</si>
  <si>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</si>
  <si>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</si>
  <si>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</si>
  <si>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</si>
  <si>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</si>
  <si>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</si>
  <si>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</si>
  <si>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</si>
  <si>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</si>
  <si>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</si>
  <si>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</si>
  <si>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</si>
  <si>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</si>
  <si>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</si>
  <si>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</si>
  <si>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</si>
  <si>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</si>
  <si>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</si>
  <si>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</si>
  <si>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</si>
  <si>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</si>
  <si>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</si>
  <si>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</si>
  <si>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</si>
  <si>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</si>
  <si>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</si>
  <si>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</si>
  <si>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</si>
  <si>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</si>
  <si>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</si>
  <si>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</si>
  <si>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</si>
  <si>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Gâche (Ferrandi)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</si>
  <si>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</si>
  <si>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</si>
  <si>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</si>
  <si>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</si>
  <si>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</si>
  <si>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</si>
  <si>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</si>
  <si>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</si>
  <si>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</si>
  <si>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</si>
  <si>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</si>
  <si>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</si>
  <si>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</si>
  <si>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</si>
  <si>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</si>
  <si>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</si>
  <si>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</si>
  <si>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</si>
  <si>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</si>
  <si>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</si>
  <si>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</si>
  <si>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</si>
  <si>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</si>
  <si>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</si>
  <si>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</si>
  <si>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</si>
  <si>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</si>
  <si>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</si>
  <si>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</si>
  <si>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</si>
  <si>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</si>
  <si>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</si>
  <si>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</si>
  <si>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</si>
  <si>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</si>
  <si>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</si>
  <si>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 (conv.)</t>
  </si>
  <si>
    <t>conversion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</si>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</sst>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3.318</v>
      </c>
      <c r="E7" s="6">
        <f>D7*$B$2</f>
        <v>3.318</v>
      </c>
      <c r="F7" t="s">
        <v>15</v>
      </c>
      <c r="G7" s="9">
        <f>E7*0.27</f>
        <v>0.89586</v>
      </c>
    </row>
    <row r="8">
      <c r="A8" t="s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9">
        <f>E8*12</f>
        <v>0.24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9">
        <f>E9*0.56</f>
        <v>0.224</v>
      </c>
    </row>
    <row r="10">
      <c r="A10" t="s">
        <v>23</v>
      </c>
      <c r="B10" t="s">
        <v>24</v>
      </c>
      <c r="C10" t="s">
        <v>25</v>
      </c>
      <c r="D10" s="4">
        <v>0.125</v>
      </c>
      <c r="E10" s="6">
        <f>D10*$B$2</f>
        <v>0.125</v>
      </c>
      <c r="F10" t="s">
        <v>3</v>
      </c>
      <c r="G10" s="9">
        <f>E10*5.2</f>
        <v>0.65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19</v>
      </c>
      <c r="G11" s="9">
        <f>E11*6</f>
        <v>0.6</v>
      </c>
    </row>
    <row r="12">
      <c r="A12" t="s">
        <v>29</v>
      </c>
      <c r="B12" t="s">
        <v>30</v>
      </c>
      <c r="C12" t="s">
        <v>28</v>
      </c>
      <c r="D12" s="4">
        <v>0.135</v>
      </c>
      <c r="E12" s="6">
        <f>D12*$B$2</f>
        <v>0.135</v>
      </c>
      <c r="F12" t="s">
        <v>19</v>
      </c>
      <c r="G12" s="9">
        <f>E12*1.05</f>
        <v>0.14175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3</v>
      </c>
      <c r="G13" s="9">
        <f>E13*2.2</f>
        <v>0.044</v>
      </c>
    </row>
    <row r="14">
      <c r="A14" t="s">
        <v>34</v>
      </c>
      <c r="B14" t="s">
        <v>35</v>
      </c>
      <c r="C14" t="s">
        <v>36</v>
      </c>
      <c r="D14" s="4">
        <v>0.01</v>
      </c>
      <c r="E14" s="6">
        <f>D14*$B$2</f>
        <v>0.01</v>
      </c>
      <c r="F14" t="s">
        <v>3</v>
      </c>
      <c r="G14" s="9">
        <f>E14*0.35</f>
        <v>0.0035</v>
      </c>
    </row>
    <row r="15">
      <c r="A15" t="s">
        <v>37</v>
      </c>
      <c r="B15" t="s">
        <v>38</v>
      </c>
      <c r="C15" t="s">
        <v>39</v>
      </c>
      <c r="D15" s="4">
        <v>0.075</v>
      </c>
      <c r="E15" s="6">
        <f>D15*$B$2</f>
        <v>0.075</v>
      </c>
      <c r="F15" t="s">
        <v>3</v>
      </c>
      <c r="G15" s="9">
        <f>E15*0.82</f>
        <v>0.0615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53</v>
      </c>
    </row>
    <row r="4">
      <c r="A4" t="s">
        <v>47</v>
      </c>
      <c r="B4">
        <v>3</v>
      </c>
      <c r="C4" t="s">
        <v>54</v>
      </c>
      <c r="D4" t="s" s="12">
        <v>55</v>
      </c>
      <c r="E4" t="s" s="12">
        <v>56</v>
      </c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47</v>
      </c>
      <c r="B6">
        <v>5</v>
      </c>
      <c r="C6" t="s">
        <v>61</v>
      </c>
      <c r="D6" t="s" s="12">
        <v>62</v>
      </c>
      <c r="E6" t="s" s="12"/>
      <c r="F6" t="s">
        <v>63</v>
      </c>
    </row>
    <row r="7">
      <c r="A7" t="s">
        <v>47</v>
      </c>
      <c r="B7">
        <v>6</v>
      </c>
      <c r="C7" t="s">
        <v>64</v>
      </c>
      <c r="D7" t="s" s="12">
        <v>65</v>
      </c>
      <c r="E7" t="s" s="12"/>
      <c r="F7" t="s">
        <v>66</v>
      </c>
    </row>
    <row r="8">
      <c r="A8" t="s">
        <v>47</v>
      </c>
      <c r="B8">
        <v>7</v>
      </c>
      <c r="C8" t="s">
        <v>67</v>
      </c>
      <c r="D8" t="s" s="12">
        <v>68</v>
      </c>
      <c r="E8" t="s" s="12">
        <v>69</v>
      </c>
      <c r="F8" t="s">
        <v>70</v>
      </c>
    </row>
    <row r="9">
      <c r="A9" t="s">
        <v>71</v>
      </c>
      <c r="B9">
        <v>1</v>
      </c>
      <c r="C9" t="s">
        <v>48</v>
      </c>
      <c r="D9" t="s" s="12">
        <v>72</v>
      </c>
      <c r="E9" t="s" s="12">
        <v>73</v>
      </c>
      <c r="F9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47</v>
      </c>
      <c r="C2" t="s">
        <v>79</v>
      </c>
      <c r="D2" s="6">
        <f>'Besoins'!$B$2*0.68</f>
        <v>0.68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'Besoins'!$B$2*0.2</f>
        <v>0.2</v>
      </c>
      <c r="E3" t="s">
        <v>3</v>
      </c>
    </row>
    <row r="4">
      <c r="A4">
        <v>1</v>
      </c>
      <c r="B4" t="s">
        <v>82</v>
      </c>
      <c r="C4" t="s">
        <v>81</v>
      </c>
      <c r="D4" s="6">
        <f>'Besoins'!$B$2*0.125</f>
        <v>0.125</v>
      </c>
      <c r="E4" t="s">
        <v>19</v>
      </c>
    </row>
    <row r="5">
      <c r="A5">
        <v>1</v>
      </c>
      <c r="B5" t="s">
        <v>83</v>
      </c>
      <c r="C5" t="s">
        <v>81</v>
      </c>
      <c r="D5" s="6">
        <f>'Besoins'!$B$2*0.008</f>
        <v>0.008</v>
      </c>
      <c r="E5" t="s">
        <v>3</v>
      </c>
    </row>
    <row r="6">
      <c r="A6">
        <v>1</v>
      </c>
      <c r="B6" t="s">
        <v>80</v>
      </c>
      <c r="C6" t="s">
        <v>81</v>
      </c>
      <c r="D6" s="6">
        <f>'Besoins'!$B$2*0.2</f>
        <v>0.2</v>
      </c>
      <c r="E6" t="s">
        <v>3</v>
      </c>
    </row>
    <row r="7">
      <c r="A7">
        <v>1</v>
      </c>
      <c r="B7" t="s">
        <v>84</v>
      </c>
      <c r="C7" t="s">
        <v>85</v>
      </c>
      <c r="D7" s="6">
        <f>'Besoins'!$B$2*1.818</f>
        <v>1.818</v>
      </c>
      <c r="E7" t="s">
        <v>15</v>
      </c>
    </row>
    <row r="8">
      <c r="A8">
        <v>1</v>
      </c>
      <c r="B8" t="s">
        <v>86</v>
      </c>
      <c r="C8" t="s">
        <v>81</v>
      </c>
      <c r="D8" s="6">
        <f>'Besoins'!$B$2*0.1</f>
        <v>0.1</v>
      </c>
      <c r="E8" t="s">
        <v>19</v>
      </c>
    </row>
    <row r="9">
      <c r="A9">
        <v>1</v>
      </c>
      <c r="B9" t="s">
        <v>83</v>
      </c>
      <c r="C9" t="s">
        <v>81</v>
      </c>
      <c r="D9" s="6">
        <f>'Besoins'!$B$2*0.012</f>
        <v>0.012</v>
      </c>
      <c r="E9" t="s">
        <v>3</v>
      </c>
    </row>
    <row r="10">
      <c r="A10">
        <v>1</v>
      </c>
      <c r="B10" t="s">
        <v>87</v>
      </c>
      <c r="C10" t="s">
        <v>81</v>
      </c>
      <c r="D10" s="6">
        <f>'Besoins'!$B$2*0.01</f>
        <v>0.01</v>
      </c>
      <c r="E10" t="s">
        <v>3</v>
      </c>
    </row>
    <row r="11">
      <c r="A11">
        <v>1</v>
      </c>
      <c r="B11" t="s">
        <v>88</v>
      </c>
      <c r="C11" t="s">
        <v>81</v>
      </c>
      <c r="D11" s="6">
        <f>'Besoins'!$B$2*0.02</f>
        <v>0.02</v>
      </c>
      <c r="E11" t="s">
        <v>19</v>
      </c>
    </row>
    <row r="12">
      <c r="A12">
        <v>1</v>
      </c>
      <c r="B12" t="s">
        <v>89</v>
      </c>
      <c r="C12" t="s">
        <v>81</v>
      </c>
      <c r="D12" s="6">
        <f>'Besoins'!$B$2*0.125</f>
        <v>0.125</v>
      </c>
      <c r="E12" t="s">
        <v>3</v>
      </c>
    </row>
    <row r="13">
      <c r="A13">
        <v>1</v>
      </c>
      <c r="B13" t="s">
        <v>90</v>
      </c>
      <c r="C13" t="s">
        <v>81</v>
      </c>
      <c r="D13" s="6">
        <f>'Besoins'!$B$2*0.075</f>
        <v>0.075</v>
      </c>
      <c r="E13" t="s">
        <v>3</v>
      </c>
    </row>
    <row r="14">
      <c r="A14">
        <v>1</v>
      </c>
      <c r="B14" t="s">
        <v>91</v>
      </c>
      <c r="C14" t="s">
        <v>79</v>
      </c>
      <c r="D14" s="6">
        <f>'Besoins'!$B$2*0.045</f>
        <v>0.045</v>
      </c>
      <c r="E14" t="s">
        <v>3</v>
      </c>
    </row>
    <row r="15">
      <c r="A15">
        <v>2</v>
      </c>
      <c r="B15" t="s">
        <v>92</v>
      </c>
      <c r="C15" t="s">
        <v>85</v>
      </c>
      <c r="D15" s="6">
        <f>'Besoins'!$B$2*1</f>
        <v>1</v>
      </c>
      <c r="E15" t="s">
        <v>15</v>
      </c>
    </row>
    <row r="16">
      <c r="A16">
        <v>2</v>
      </c>
      <c r="B16" t="s">
        <v>93</v>
      </c>
      <c r="C16" t="s">
        <v>85</v>
      </c>
      <c r="D16" s="6">
        <f>'Besoins'!$B$2*1</f>
        <v>1</v>
      </c>
      <c r="E16" t="s">
        <v>15</v>
      </c>
    </row>
    <row r="17">
      <c r="A17">
        <v>2</v>
      </c>
      <c r="B17" t="s">
        <v>94</v>
      </c>
      <c r="C17" t="s">
        <v>81</v>
      </c>
      <c r="D17" s="6">
        <f>'Besoins'!$B$2*0.01</f>
        <v>0.01</v>
      </c>
      <c r="E1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95</v>
      </c>
      <c r="B1"/>
      <c r="C1"/>
      <c r="D1"/>
    </row>
    <row r="2">
      <c r="A2" t="str" s="13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98</v>
      </c>
      <c r="C6" s="6">
        <f>'Besoins'!$B$2*0.2</f>
        <v>0.2</v>
      </c>
      <c r="D6" t="s">
        <v>3</v>
      </c>
    </row>
    <row r="7">
      <c r="A7"/>
      <c r="B7" t="s">
        <v>99</v>
      </c>
      <c r="C7" s="6">
        <f>'Besoins'!$B$2*0.008</f>
        <v>0.008</v>
      </c>
      <c r="D7" t="s">
        <v>3</v>
      </c>
    </row>
    <row r="8">
      <c r="A8"/>
      <c r="B8" t="s">
        <v>100</v>
      </c>
      <c r="C8" s="6">
        <f>'Besoins'!$B$2*0.125</f>
        <v>0.125</v>
      </c>
      <c r="D8" t="s">
        <v>19</v>
      </c>
    </row>
    <row r="9">
      <c r="A9" t="s" s="15">
        <v>101</v>
      </c>
      <c r="B9" t="str" s="12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102</v>
      </c>
      <c r="C10" s="6">
        <f>'Besoins'!$B$2*1.818</f>
        <v>1.818</v>
      </c>
      <c r="D10" t="s">
        <v>15</v>
      </c>
    </row>
    <row r="11">
      <c r="A11"/>
      <c r="B11" t="str">
        <f>Besoins!B11</f>
        <v>Crème liquide entière 35% MG UHT</v>
      </c>
      <c r="C11" s="6">
        <f>Besoins!E11</f>
        <v>0.1</v>
      </c>
      <c r="D11" t="str">
        <f>Besoins!F11</f>
        <v>lt</v>
      </c>
    </row>
    <row r="12">
      <c r="A12"/>
      <c r="B12" t="s">
        <v>99</v>
      </c>
      <c r="C12" s="6">
        <f>'Besoins'!$B$2*0.012</f>
        <v>0.012</v>
      </c>
      <c r="D12" t="s">
        <v>3</v>
      </c>
    </row>
    <row r="13">
      <c r="A13"/>
      <c r="B13" t="str">
        <f>Besoins!B14</f>
        <v>Sel fin de cuisine</v>
      </c>
      <c r="C13" s="6">
        <f>Besoins!E14</f>
        <v>0.01</v>
      </c>
      <c r="D13" t="str">
        <f>Besoins!F14</f>
        <v>kg</v>
      </c>
    </row>
    <row r="14">
      <c r="A14" t="s" s="15">
        <v>103</v>
      </c>
      <c r="B14" t="str" s="12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6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6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6">
        <f>Besoins!E8</f>
        <v>0.02</v>
      </c>
      <c r="D17" t="str">
        <f>Besoins!F8</f>
        <v>lt</v>
      </c>
    </row>
    <row r="18">
      <c r="A18"/>
      <c r="B18" t="str" s="16">
        <f>"ℹ "&amp;Procedure!E4</f>
        <v>ℹ</v>
      </c>
      <c r="C18"/>
      <c r="D18"/>
    </row>
    <row r="19">
      <c r="A19" t="s" s="15">
        <v>104</v>
      </c>
      <c r="B19" t="str" s="12">
        <f>"[POINTER] "&amp;Procedure!D5</f>
        <v>[POINTER] Pointez avec rabat, réservez toute la nuit au réfrigérateur.</v>
      </c>
      <c r="C19"/>
      <c r="D19"/>
    </row>
    <row r="20">
      <c r="A20" t="s" s="15">
        <v>105</v>
      </c>
      <c r="B20" t="str" s="12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106</v>
      </c>
      <c r="C21" s="6">
        <f>'Besoins'!$B$2*0.045</f>
        <v>0.045</v>
      </c>
      <c r="D21" t="s">
        <v>3</v>
      </c>
    </row>
    <row r="22">
      <c r="A22" t="s" s="15">
        <v>107</v>
      </c>
      <c r="B22" t="str" s="12">
        <f>"[APPRÊTER] "&amp;Procedure!D7</f>
        <v>[APPRÊTER] Apprêt en étuve à 28°C.</v>
      </c>
      <c r="C22"/>
      <c r="D22"/>
    </row>
    <row r="23">
      <c r="A23" t="s" s="15">
        <v>108</v>
      </c>
      <c r="B23" t="str" s="12">
        <f>"[ENFOURNER] "&amp;Procedure!D8</f>
        <v>[ENFOURNER] Grignez sur toute la longueur, enfournez.</v>
      </c>
      <c r="C23"/>
      <c r="D23"/>
    </row>
    <row r="24">
      <c r="A24"/>
      <c r="B24" t="str" s="16">
        <f>"ℹ "&amp;Procedure!E8</f>
        <v>ℹ</v>
      </c>
      <c r="C24"/>
      <c r="D24"/>
    </row>
    <row r="25">
      <c r="A25"/>
      <c r="B25"/>
      <c r="C25"/>
      <c r="D25"/>
    </row>
    <row r="26">
      <c r="A26" t="s" s="14">
        <v>109</v>
      </c>
      <c r="B26"/>
      <c r="C26"/>
      <c r="D26"/>
    </row>
    <row r="27">
      <c r="A27" t="s" s="15">
        <v>97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102</v>
      </c>
      <c r="C28" s="6">
        <f>'Besoins'!$B$2*1</f>
        <v>1</v>
      </c>
      <c r="D28" t="s">
        <v>15</v>
      </c>
    </row>
    <row r="29">
      <c r="A29"/>
      <c r="B29" t="s">
        <v>110</v>
      </c>
      <c r="C29" s="6">
        <f>'Besoins'!$B$2*1</f>
        <v>1</v>
      </c>
      <c r="D29" t="s">
        <v>15</v>
      </c>
    </row>
    <row r="30">
      <c r="A30"/>
      <c r="B30" t="s">
        <v>100</v>
      </c>
      <c r="C30" s="6">
        <f>'Besoins'!$B$2*0.01</f>
        <v>0.01</v>
      </c>
      <c r="D30" t="s">
        <v>19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7">
        <v>111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