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<sst xmlns="http://schemas.openxmlformats.org/spreadsheetml/2006/main" count="122" uniqueCount="122">
  <si>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</si>
  <si>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</si>
  <si>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</si>
  <si>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</si>
  <si>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</si>
  <si>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</si>
  <si>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</si>
  <si>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</si>
  <si>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</si>
  <si>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</si>
  <si>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</si>
  <si>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</si>
  <si>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</si>
  <si>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</si>
  <si>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</si>
  <si>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</si>
  <si>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00001318</t>
  </si>
  <si>
    <t>yaourt nature sucré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</si>
  <si>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</si>
  <si>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</si>
  <si>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</si>
  <si>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</si>
  <si>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</si>
  <si>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</si>
  <si>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</si>
  <si>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</si>
  <si>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</si>
  <si>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</si>
  <si>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FROM-MOZZA-RAPE</t>
  </si>
  <si>
    <t>Mozzarella râpée pizza</t>
  </si>
  <si>
    <t>Fromages de base cuisine</t>
  </si>
  <si>
    <t>00002028</t>
  </si>
  <si>
    <t>ail haché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</si>
  <si>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</si>
  <si>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</si>
  <si>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</si>
  <si>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</si>
  <si>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</si>
  <si>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</si>
  <si>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</si>
  <si>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</si>
  <si>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</si>
  <si>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</si>
  <si>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</si>
  <si>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</si>
  <si>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</si>
  <si>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</si>
  <si>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</si>
  <si>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</si>
  <si>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</si>
  <si>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Naans (Ferrandi)</t>
  </si>
  <si>
    <t>FRASER</t>
  </si>
  <si>
    <t>Frasez farine (500g), eau (270g), levain liquide (100g), yaourt (60g), sel (9g), levure (1g), 5 min lent, pétrissez 8 min rapide.</t>
  </si>
  <si>
    <t>≤24-25°C</t>
  </si>
  <si>
    <t>13 min (prepa)</t>
  </si>
  <si>
    <t>POINTER</t>
  </si>
  <si>
    <t>Pointez. Divisez en 12 pâtons de 80g, boulez, détendez.</t>
  </si>
  <si>
    <t>30 min (repos)</t>
  </si>
  <si>
    <t>ÉTENDRE</t>
  </si>
  <si>
    <t>Étalez en disques, garnissez de mozzarella (600g) et ail émincé (30g), repliez en deux, abaissez en ovale.</t>
  </si>
  <si>
    <t>ÉTUVER</t>
  </si>
  <si>
    <t>Préparez le ghee à l'ail : fondez le beurre (50g), écumez, mélangez avec l'ail.</t>
  </si>
  <si>
    <t>5 min (prepa)</t>
  </si>
  <si>
    <t>POÊLER</t>
  </si>
  <si>
    <t>Poêle chaude légèrement huilée, cuisez à couvert, chaleur moyenne.</t>
  </si>
  <si>
    <t>2 min/face</t>
  </si>
  <si>
    <t>4 min (cuisson)</t>
  </si>
  <si>
    <t>BADIGEONNER</t>
  </si>
  <si>
    <t>Badigeonnez de ghee à l'ail, coriandre.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</si>
  <si>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</si>
  <si>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</si>
  <si>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</si>
  <si>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</si>
  <si>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</si>
  <si>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</si>
  <si>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</si>
  <si>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</si>
  <si>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</si>
  <si>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</si>
  <si>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</si>
  <si>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</si>
  <si>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</si>
  <si>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</si>
  <si>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</si>
  <si>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</si>
  <si>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</si>
  <si>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</si>
  <si>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</si>
  <si>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</si>
  <si>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</si>
  <si>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</si>
  <si>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</si>
  <si>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</si>
  <si>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</si>
  <si>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</si>
  <si>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</si>
  <si>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</si>
  <si>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</si>
  <si>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</si>
  <si>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</si>
  <si>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</si>
  <si>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</si>
  <si>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</si>
  <si>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 xml:space="preserve">    ↳ Levure fraîche de boulanger</t>
  </si>
  <si>
    <t xml:space="preserve">    ↳ ail haché</t>
  </si>
  <si>
    <t xml:space="preserve">    ↳ Mozzarella râpée pizza</t>
  </si>
  <si>
    <t xml:space="preserve">    ↳ Beurre doux 82% MG plaquette</t>
  </si>
  <si>
    <t>Fiche technique — Naans (Ferrandi)</t>
  </si>
  <si>
    <t>Naans (Ferrandi)  FER-NAANS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</si>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</sst>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0.94</v>
      </c>
      <c r="C3" t="s" s="5">
        <v>3</v>
      </c>
      <c r="D3"/>
      <c r="E3"/>
      <c r="F3"/>
    </row>
    <row r="4">
      <c r="A4" t="s">
        <v>4</v>
      </c>
      <c r="B4" s="6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0.320526</v>
      </c>
      <c r="E7" s="6">
        <f>D7*$B$2</f>
        <v>0.320526</v>
      </c>
      <c r="F7" t="s">
        <v>15</v>
      </c>
      <c r="G7" s="8">
        <f>E7*0.0043000042</f>
        <v>0.001378</v>
      </c>
    </row>
    <row r="8">
      <c r="A8" t="s" s="9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18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0.008947</v>
      </c>
      <c r="E9" s="6">
        <f>D9*$B$2</f>
        <v>0.008947</v>
      </c>
      <c r="F9" t="s">
        <v>3</v>
      </c>
      <c r="G9" s="8">
        <f>E9*1.2000494138</f>
        <v>0.010737</v>
      </c>
    </row>
    <row r="10">
      <c r="A10" t="s">
        <v>22</v>
      </c>
      <c r="B10" t="s">
        <v>23</v>
      </c>
      <c r="C10" t="s">
        <v>24</v>
      </c>
      <c r="D10" s="4">
        <v>0.54</v>
      </c>
      <c r="E10" s="6">
        <f>D10*$B$2</f>
        <v>0.54</v>
      </c>
      <c r="F10" t="s">
        <v>3</v>
      </c>
      <c r="G10" s="8">
        <f>E10*0.82</f>
        <v>0.4428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3</v>
      </c>
      <c r="G11" s="8">
        <f>E11*5.2</f>
        <v>0.26</v>
      </c>
    </row>
    <row r="12">
      <c r="A12" t="s">
        <v>28</v>
      </c>
      <c r="B12" t="s">
        <v>29</v>
      </c>
      <c r="C12" t="s">
        <v>30</v>
      </c>
      <c r="D12" s="4">
        <v>0.6</v>
      </c>
      <c r="E12" s="6">
        <f>D12*$B$2</f>
        <v>0.6</v>
      </c>
      <c r="F12" t="s">
        <v>3</v>
      </c>
      <c r="G12" s="8">
        <f>E12*7.8</f>
        <v>4.68</v>
      </c>
    </row>
    <row r="13">
      <c r="A13" t="s" s="9">
        <v>31</v>
      </c>
      <c r="B13" t="s">
        <v>32</v>
      </c>
      <c r="C13" t="s">
        <v>33</v>
      </c>
      <c r="D13" s="4">
        <v>0.03</v>
      </c>
      <c r="E13" s="6">
        <f>D13*$B$2</f>
        <v>0.03</v>
      </c>
      <c r="F13" t="s">
        <v>3</v>
      </c>
      <c r="G13" s="8">
        <f>E13*0</f>
        <v>0</v>
      </c>
    </row>
    <row r="14">
      <c r="A14" t="s">
        <v>34</v>
      </c>
      <c r="B14" t="s">
        <v>35</v>
      </c>
      <c r="C14" t="s">
        <v>36</v>
      </c>
      <c r="D14" s="4">
        <v>0.001</v>
      </c>
      <c r="E14" s="6">
        <f>D14*$B$2</f>
        <v>0.001</v>
      </c>
      <c r="F14" t="s">
        <v>3</v>
      </c>
      <c r="G14" s="8">
        <f>E14*2.2</f>
        <v>0.0022</v>
      </c>
    </row>
    <row r="15">
      <c r="A15" t="s">
        <v>37</v>
      </c>
      <c r="B15" t="s">
        <v>38</v>
      </c>
      <c r="C15" t="s">
        <v>39</v>
      </c>
      <c r="D15" s="4">
        <v>0.009</v>
      </c>
      <c r="E15" s="6">
        <f>D15*$B$2</f>
        <v>0.009</v>
      </c>
      <c r="F15" t="s">
        <v>3</v>
      </c>
      <c r="G15" s="8">
        <f>E15*0.35</f>
        <v>0.00315</v>
      </c>
    </row>
    <row r="16">
      <c r="A16" t="s">
        <v>40</v>
      </c>
      <c r="B16" t="s">
        <v>41</v>
      </c>
      <c r="C16" t="s">
        <v>42</v>
      </c>
      <c r="D16" s="4">
        <v>0.000526</v>
      </c>
      <c r="E16" s="6">
        <f>D16*$B$2</f>
        <v>0.000526</v>
      </c>
      <c r="F16" t="s">
        <v>3</v>
      </c>
      <c r="G16" s="8">
        <f>E16*5.8034820893</f>
        <v>0.003053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>
        <v>53</v>
      </c>
      <c r="F2" t="s">
        <v>54</v>
      </c>
    </row>
    <row r="3">
      <c r="A3" t="s">
        <v>50</v>
      </c>
      <c r="B3">
        <v>2</v>
      </c>
      <c r="C3" t="s">
        <v>55</v>
      </c>
      <c r="D3" t="s" s="12">
        <v>56</v>
      </c>
      <c r="E3" t="s" s="12"/>
      <c r="F3" t="s">
        <v>57</v>
      </c>
    </row>
    <row r="4">
      <c r="A4" t="s">
        <v>50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50</v>
      </c>
      <c r="B5">
        <v>4</v>
      </c>
      <c r="C5" t="s">
        <v>60</v>
      </c>
      <c r="D5" t="s" s="12">
        <v>61</v>
      </c>
      <c r="E5" t="s" s="12"/>
      <c r="F5" t="s">
        <v>62</v>
      </c>
    </row>
    <row r="6">
      <c r="A6" t="s">
        <v>50</v>
      </c>
      <c r="B6">
        <v>5</v>
      </c>
      <c r="C6" t="s">
        <v>63</v>
      </c>
      <c r="D6" t="s" s="12">
        <v>64</v>
      </c>
      <c r="E6" t="s" s="12">
        <v>65</v>
      </c>
      <c r="F6" t="s">
        <v>66</v>
      </c>
    </row>
    <row r="7">
      <c r="A7" t="s">
        <v>50</v>
      </c>
      <c r="B7">
        <v>6</v>
      </c>
      <c r="C7" t="s">
        <v>67</v>
      </c>
      <c r="D7" t="s" s="12">
        <v>68</v>
      </c>
      <c r="E7" t="s" s="12"/>
      <c r="F7"/>
    </row>
    <row r="8">
      <c r="A8" t="s">
        <v>69</v>
      </c>
      <c r="B8">
        <v>1</v>
      </c>
      <c r="C8" t="s">
        <v>70</v>
      </c>
      <c r="D8" t="s" s="12">
        <v>71</v>
      </c>
      <c r="E8" t="s" s="12">
        <v>72</v>
      </c>
      <c r="F8" t="s">
        <v>62</v>
      </c>
    </row>
    <row r="9">
      <c r="A9" t="s">
        <v>69</v>
      </c>
      <c r="B9">
        <v>2</v>
      </c>
      <c r="C9" t="s">
        <v>70</v>
      </c>
      <c r="D9" t="s" s="12">
        <v>73</v>
      </c>
      <c r="E9" t="s" s="12"/>
      <c r="F9"/>
    </row>
    <row r="10">
      <c r="A10" t="s">
        <v>69</v>
      </c>
      <c r="B10">
        <v>3</v>
      </c>
      <c r="C10" t="s">
        <v>74</v>
      </c>
      <c r="D10" t="s" s="12">
        <v>75</v>
      </c>
      <c r="E10" t="s" s="12"/>
      <c r="F10"/>
    </row>
    <row r="11">
      <c r="A11" t="s">
        <v>69</v>
      </c>
      <c r="B11">
        <v>4</v>
      </c>
      <c r="C11" t="s">
        <v>70</v>
      </c>
      <c r="D11" t="s" s="12">
        <v>76</v>
      </c>
      <c r="E11" t="s" s="12">
        <v>77</v>
      </c>
      <c r="F11" t="s">
        <v>78</v>
      </c>
    </row>
    <row r="12">
      <c r="A12" t="s">
        <v>79</v>
      </c>
      <c r="B12">
        <v>1</v>
      </c>
      <c r="C12" t="s">
        <v>70</v>
      </c>
      <c r="D12" t="s" s="12">
        <v>80</v>
      </c>
      <c r="E12" t="s" s="12">
        <v>72</v>
      </c>
      <c r="F12" t="s">
        <v>62</v>
      </c>
    </row>
    <row r="13">
      <c r="A13" t="s">
        <v>79</v>
      </c>
      <c r="B13">
        <v>2</v>
      </c>
      <c r="C13" t="s">
        <v>74</v>
      </c>
      <c r="D13" t="s" s="12">
        <v>81</v>
      </c>
      <c r="E13" t="s" s="12"/>
      <c r="F13"/>
    </row>
    <row r="14">
      <c r="A14" t="s">
        <v>79</v>
      </c>
      <c r="B14">
        <v>3</v>
      </c>
      <c r="C14" t="s">
        <v>82</v>
      </c>
      <c r="D14" t="s" s="12">
        <v>83</v>
      </c>
      <c r="E14" t="s" s="12">
        <v>84</v>
      </c>
      <c r="F14" t="s">
        <v>85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86</v>
      </c>
      <c r="B1" t="s" s="7">
        <v>87</v>
      </c>
      <c r="C1" t="s" s="7">
        <v>88</v>
      </c>
      <c r="D1" t="s" s="7">
        <v>89</v>
      </c>
      <c r="E1" t="s" s="7">
        <v>10</v>
      </c>
    </row>
    <row r="2">
      <c r="A2">
        <v>0</v>
      </c>
      <c r="B2" t="s">
        <v>50</v>
      </c>
      <c r="C2" t="s">
        <v>90</v>
      </c>
      <c r="D2" s="6">
        <f>'Besoins'!$B$2*0.94</f>
        <v>0.94</v>
      </c>
      <c r="E2" t="s">
        <v>3</v>
      </c>
    </row>
    <row r="3">
      <c r="A3">
        <v>1</v>
      </c>
      <c r="B3" t="s">
        <v>91</v>
      </c>
      <c r="C3" t="s">
        <v>92</v>
      </c>
      <c r="D3" s="6">
        <f>'Besoins'!$B$2*0.5</f>
        <v>0.5</v>
      </c>
      <c r="E3" t="s">
        <v>3</v>
      </c>
    </row>
    <row r="4">
      <c r="A4">
        <v>1</v>
      </c>
      <c r="B4" t="s">
        <v>93</v>
      </c>
      <c r="C4" t="s">
        <v>92</v>
      </c>
      <c r="D4" s="6">
        <f>'Besoins'!$B$2*0.27</f>
        <v>0.27</v>
      </c>
      <c r="E4" t="s">
        <v>15</v>
      </c>
    </row>
    <row r="5">
      <c r="A5">
        <v>1</v>
      </c>
      <c r="B5" t="s">
        <v>94</v>
      </c>
      <c r="C5" t="s">
        <v>90</v>
      </c>
      <c r="D5" s="6">
        <f>'Besoins'!$B$2*0.1</f>
        <v>0.1</v>
      </c>
      <c r="E5" t="s">
        <v>3</v>
      </c>
    </row>
    <row r="6">
      <c r="A6">
        <v>2</v>
      </c>
      <c r="B6" t="s">
        <v>95</v>
      </c>
      <c r="C6" t="s">
        <v>90</v>
      </c>
      <c r="D6" s="6">
        <f>'Besoins'!$B$2*0.02</f>
        <v>0.02</v>
      </c>
      <c r="E6" t="s">
        <v>3</v>
      </c>
    </row>
    <row r="7">
      <c r="A7">
        <v>3</v>
      </c>
      <c r="B7" t="s">
        <v>96</v>
      </c>
      <c r="C7" t="s">
        <v>92</v>
      </c>
      <c r="D7" s="6">
        <f>'Besoins'!$B$2*0.0005263158</f>
        <v>0.000526</v>
      </c>
      <c r="E7" t="s">
        <v>3</v>
      </c>
    </row>
    <row r="8">
      <c r="A8">
        <v>3</v>
      </c>
      <c r="B8" t="s">
        <v>97</v>
      </c>
      <c r="C8" t="s">
        <v>92</v>
      </c>
      <c r="D8" s="6">
        <f>'Besoins'!$B$2*0.0105263158</f>
        <v>0.010526</v>
      </c>
      <c r="E8" t="s">
        <v>15</v>
      </c>
    </row>
    <row r="9">
      <c r="A9">
        <v>3</v>
      </c>
      <c r="B9" t="s">
        <v>98</v>
      </c>
      <c r="C9" t="s">
        <v>92</v>
      </c>
      <c r="D9" s="6">
        <f>'Besoins'!$B$2*0.0089473684</f>
        <v>0.008947</v>
      </c>
      <c r="E9" t="s">
        <v>3</v>
      </c>
    </row>
    <row r="10">
      <c r="A10">
        <v>2</v>
      </c>
      <c r="B10" t="s">
        <v>99</v>
      </c>
      <c r="C10" t="s">
        <v>92</v>
      </c>
      <c r="D10" s="6">
        <f>'Besoins'!$B$2*0.04</f>
        <v>0.04</v>
      </c>
      <c r="E10" t="s">
        <v>15</v>
      </c>
    </row>
    <row r="11">
      <c r="A11">
        <v>2</v>
      </c>
      <c r="B11" t="s">
        <v>100</v>
      </c>
      <c r="C11" t="s">
        <v>92</v>
      </c>
      <c r="D11" s="6">
        <f>'Besoins'!$B$2*0.04</f>
        <v>0.04</v>
      </c>
      <c r="E11" t="s">
        <v>3</v>
      </c>
    </row>
    <row r="12">
      <c r="A12">
        <v>1</v>
      </c>
      <c r="B12" t="s">
        <v>101</v>
      </c>
      <c r="C12" t="s">
        <v>92</v>
      </c>
      <c r="D12" s="6">
        <f>'Besoins'!$B$2*0.06</f>
        <v>0.06</v>
      </c>
      <c r="E12" t="s">
        <v>3</v>
      </c>
    </row>
    <row r="13">
      <c r="A13">
        <v>1</v>
      </c>
      <c r="B13" t="s">
        <v>102</v>
      </c>
      <c r="C13" t="s">
        <v>92</v>
      </c>
      <c r="D13" s="6">
        <f>'Besoins'!$B$2*0.009</f>
        <v>0.009</v>
      </c>
      <c r="E13" t="s">
        <v>3</v>
      </c>
    </row>
    <row r="14">
      <c r="A14">
        <v>1</v>
      </c>
      <c r="B14" t="s">
        <v>103</v>
      </c>
      <c r="C14" t="s">
        <v>92</v>
      </c>
      <c r="D14" s="6">
        <f>'Besoins'!$B$2*0.001</f>
        <v>0.001</v>
      </c>
      <c r="E14" t="s">
        <v>3</v>
      </c>
    </row>
    <row r="15">
      <c r="A15">
        <v>1</v>
      </c>
      <c r="B15" t="s">
        <v>104</v>
      </c>
      <c r="C15" t="s">
        <v>92</v>
      </c>
      <c r="D15" s="6">
        <f>'Besoins'!$B$2*0.03</f>
        <v>0.03</v>
      </c>
      <c r="E15" t="s">
        <v>3</v>
      </c>
    </row>
    <row r="16">
      <c r="A16">
        <v>1</v>
      </c>
      <c r="B16" t="s">
        <v>105</v>
      </c>
      <c r="C16" t="s">
        <v>92</v>
      </c>
      <c r="D16" s="6">
        <f>'Besoins'!$B$2*0.6</f>
        <v>0.6</v>
      </c>
      <c r="E16" t="s">
        <v>3</v>
      </c>
    </row>
    <row r="17">
      <c r="A17">
        <v>1</v>
      </c>
      <c r="B17" t="s">
        <v>106</v>
      </c>
      <c r="C17" t="s">
        <v>92</v>
      </c>
      <c r="D17" s="6">
        <f>'Besoins'!$B$2*0.05</f>
        <v>0.05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107</v>
      </c>
      <c r="B1"/>
      <c r="C1"/>
      <c r="D1"/>
    </row>
    <row r="2">
      <c r="A2" t="str" s="13">
        <f>"FER-NAANS · BOU.PAINS_SPECIAUX · référence : "&amp;Besoins!B3&amp;" "&amp;Besoins!C3&amp;" · multiplicateur réglable sur la feuille ""Besoins"""</f>
        <v>FER-NAANS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108</v>
      </c>
      <c r="B4"/>
      <c r="C4"/>
      <c r="D4"/>
    </row>
    <row r="5">
      <c r="A5" t="s" s="15">
        <v>109</v>
      </c>
      <c r="B5" t="str" s="12">
        <f>"[FRASER] "&amp;Procedure!D2</f>
        <v>[FRASER] Frasez farine (500g), eau (270g), levain liquide (100g), yaourt (60g), sel (9g), levure (1g), 5 min lent, pétrissez 8 min rapide.</v>
      </c>
      <c r="C5"/>
      <c r="D5"/>
    </row>
    <row r="6">
      <c r="A6"/>
      <c r="B6" t="s">
        <v>110</v>
      </c>
      <c r="C6" s="6">
        <f>'Besoins'!$B$2*0.5</f>
        <v>0.5</v>
      </c>
      <c r="D6" t="s">
        <v>3</v>
      </c>
    </row>
    <row r="7">
      <c r="A7"/>
      <c r="B7" t="s">
        <v>111</v>
      </c>
      <c r="C7" s="6">
        <f>'Besoins'!$B$2*0.27</f>
        <v>0.27</v>
      </c>
      <c r="D7" t="s">
        <v>15</v>
      </c>
    </row>
    <row r="8">
      <c r="A8"/>
      <c r="B8" t="s">
        <v>112</v>
      </c>
      <c r="C8" s="6">
        <f>'Besoins'!$B$2*0.1</f>
        <v>0.1</v>
      </c>
      <c r="D8" t="s">
        <v>3</v>
      </c>
    </row>
    <row r="9">
      <c r="A9"/>
      <c r="B9" t="str">
        <f>Besoins!B8</f>
        <v>yaourt nature sucré</v>
      </c>
      <c r="C9" s="6">
        <f>Besoins!E8</f>
        <v>0.06</v>
      </c>
      <c r="D9" t="str">
        <f>Besoins!F8</f>
        <v>kg</v>
      </c>
    </row>
    <row r="10">
      <c r="A10"/>
      <c r="B10" t="str">
        <f>Besoins!B15</f>
        <v>Sel fin de cuisine</v>
      </c>
      <c r="C10" s="6">
        <f>Besoins!E15</f>
        <v>0.009</v>
      </c>
      <c r="D10" t="str">
        <f>Besoins!F15</f>
        <v>kg</v>
      </c>
    </row>
    <row r="11">
      <c r="A11"/>
      <c r="B11" t="str">
        <f>Besoins!B14</f>
        <v>Levure fraîche de boulanger</v>
      </c>
      <c r="C11" s="6">
        <f>Besoins!E14</f>
        <v>0.001</v>
      </c>
      <c r="D11" t="str">
        <f>Besoins!F14</f>
        <v>kg</v>
      </c>
    </row>
    <row r="12">
      <c r="A12"/>
      <c r="B12" t="str" s="16">
        <f>"ℹ "&amp;Procedure!E2</f>
        <v>ℹ</v>
      </c>
      <c r="C12"/>
      <c r="D12"/>
    </row>
    <row r="13">
      <c r="A13" t="s" s="15">
        <v>113</v>
      </c>
      <c r="B13" t="str" s="12">
        <f>"[POINTER] "&amp;Procedure!D3</f>
        <v>[POINTER] Pointez. Divisez en 12 pâtons de 80g, boulez, détendez.</v>
      </c>
      <c r="C13"/>
      <c r="D13"/>
    </row>
    <row r="14">
      <c r="A14" t="s" s="15">
        <v>114</v>
      </c>
      <c r="B14" t="str" s="12">
        <f>"[ÉTENDRE] "&amp;Procedure!D4</f>
        <v>[ÉTENDRE] Étalez en disques, garnissez de mozzarella (600g) et ail émincé (30g), repliez en deux, abaissez en ovale.</v>
      </c>
      <c r="C14"/>
      <c r="D14"/>
    </row>
    <row r="15">
      <c r="A15"/>
      <c r="B15" t="str">
        <f>Besoins!B12</f>
        <v>Mozzarella râpée pizza</v>
      </c>
      <c r="C15" s="6">
        <f>Besoins!E12</f>
        <v>0.6</v>
      </c>
      <c r="D15" t="str">
        <f>Besoins!F12</f>
        <v>kg</v>
      </c>
    </row>
    <row r="16">
      <c r="A16"/>
      <c r="B16" t="str">
        <f>Besoins!B13</f>
        <v>ail haché</v>
      </c>
      <c r="C16" s="6">
        <f>Besoins!E13</f>
        <v>0.03</v>
      </c>
      <c r="D16" t="str">
        <f>Besoins!F13</f>
        <v>kg</v>
      </c>
    </row>
    <row r="17">
      <c r="A17" t="s" s="15">
        <v>115</v>
      </c>
      <c r="B17" t="str" s="12">
        <f>"[ÉTUVER] "&amp;Procedure!D5</f>
        <v>[ÉTUVER] Préparez le ghee à l'ail : fondez le beurre (50g), écumez, mélangez avec l'ail.</v>
      </c>
      <c r="C17"/>
      <c r="D17"/>
    </row>
    <row r="18">
      <c r="A18"/>
      <c r="B18" t="str">
        <f>Besoins!B11</f>
        <v>Beurre doux 82% MG plaquette</v>
      </c>
      <c r="C18" s="6">
        <f>Besoins!E11</f>
        <v>0.05</v>
      </c>
      <c r="D18" t="str">
        <f>Besoins!F11</f>
        <v>kg</v>
      </c>
    </row>
    <row r="19">
      <c r="A19" t="s" s="15">
        <v>116</v>
      </c>
      <c r="B19" t="str" s="12">
        <f>"[POÊLER] "&amp;Procedure!D6</f>
        <v>[POÊLER] Poêle chaude légèrement huilée, cuisez à couvert, chaleur moyenne.</v>
      </c>
      <c r="C19"/>
      <c r="D19"/>
    </row>
    <row r="20">
      <c r="A20"/>
      <c r="B20" t="str" s="16">
        <f>"ℹ "&amp;Procedure!E6</f>
        <v>ℹ</v>
      </c>
      <c r="C20"/>
      <c r="D20"/>
    </row>
    <row r="21">
      <c r="A21" t="s" s="15">
        <v>117</v>
      </c>
      <c r="B21" t="str" s="12">
        <f>"[BADIGEONNER] "&amp;Procedure!D7</f>
        <v>[BADIGEONNER] Badigeonnez de ghee à l'ail, coriandre.</v>
      </c>
      <c r="C21"/>
      <c r="D21"/>
    </row>
    <row r="22">
      <c r="A22"/>
      <c r="B22"/>
      <c r="C22"/>
      <c r="D22"/>
    </row>
    <row r="23">
      <c r="A23" t="s" s="14">
        <v>118</v>
      </c>
      <c r="B23"/>
      <c r="C23"/>
      <c r="D23"/>
    </row>
    <row r="24">
      <c r="A24" t="s" s="15">
        <v>109</v>
      </c>
      <c r="B24" t="str" s="12">
        <f>"[VERSER] "&amp;Procedure!D8</f>
        <v>[VERSER] Verser l'eau (120g) à 45°C dans le bocal du levain, délayer légèrement à la maryse.</v>
      </c>
      <c r="C24"/>
      <c r="D24"/>
    </row>
    <row r="25">
      <c r="A25"/>
      <c r="B25" t="s">
        <v>111</v>
      </c>
      <c r="C25" s="6">
        <f>'Besoins'!$B$2*0.04</f>
        <v>0.04</v>
      </c>
      <c r="D25" t="s">
        <v>15</v>
      </c>
    </row>
    <row r="26">
      <c r="A26"/>
      <c r="B26" t="str" s="16">
        <f>"ℹ "&amp;Procedure!E8</f>
        <v>ℹ</v>
      </c>
      <c r="C26"/>
      <c r="D26"/>
    </row>
    <row r="27">
      <c r="A27" t="s" s="15">
        <v>113</v>
      </c>
      <c r="B27" t="str" s="12">
        <f>"[VERSER] "&amp;Procedure!D9</f>
        <v>[VERSER] Verser le levain tout point (60g) dans un saladier, fouetter jusqu'à petites bulles.</v>
      </c>
      <c r="C27"/>
      <c r="D27"/>
    </row>
    <row r="28">
      <c r="A28"/>
      <c r="B28" t="s">
        <v>119</v>
      </c>
      <c r="C28" s="6">
        <f>'Besoins'!$B$2*0.02</f>
        <v>0.02</v>
      </c>
      <c r="D28" t="s">
        <v>3</v>
      </c>
    </row>
    <row r="29">
      <c r="A29" t="s" s="15">
        <v>114</v>
      </c>
      <c r="B29" t="str" s="12">
        <f>"[INCORPORER] "&amp;Procedure!D10</f>
        <v>[INCORPORER] Ajouter la farine de tradition T65 (120g), mélanger au fouet.</v>
      </c>
      <c r="C29"/>
      <c r="D29"/>
    </row>
    <row r="30">
      <c r="A30"/>
      <c r="B30" t="s">
        <v>110</v>
      </c>
      <c r="C30" s="6">
        <f>'Besoins'!$B$2*0.04</f>
        <v>0.04</v>
      </c>
      <c r="D30" t="s">
        <v>3</v>
      </c>
    </row>
    <row r="31">
      <c r="A31" t="s" s="15">
        <v>115</v>
      </c>
      <c r="B31" t="str" s="12">
        <f>"[VERSER] "&amp;Procedure!D11</f>
        <v>[VERSER] Verser dans un bocal propre, réserver au chaud jusqu'à tripler de volume, grosses bulles, début de crevasses.</v>
      </c>
      <c r="C31"/>
      <c r="D31"/>
    </row>
    <row r="32">
      <c r="A32"/>
      <c r="B32" t="str" s="16">
        <f>"ℹ "&amp;Procedure!E11</f>
        <v>ℹ</v>
      </c>
      <c r="C32"/>
      <c r="D32"/>
    </row>
    <row r="33">
      <c r="A33"/>
      <c r="B33"/>
      <c r="C33"/>
      <c r="D33"/>
    </row>
    <row r="34">
      <c r="A34" t="s" s="14">
        <v>120</v>
      </c>
      <c r="B34"/>
      <c r="C34"/>
      <c r="D34"/>
    </row>
    <row r="35">
      <c r="A35" t="s" s="15">
        <v>109</v>
      </c>
      <c r="B35" t="str" s="12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6">
        <f>Besoins!E16</f>
        <v>0.000526</v>
      </c>
      <c r="D36" t="str">
        <f>Besoins!F16</f>
        <v>kg</v>
      </c>
    </row>
    <row r="37">
      <c r="A37"/>
      <c r="B37" t="s">
        <v>111</v>
      </c>
      <c r="C37" s="6">
        <f>'Besoins'!$B$2*0.0105263158</f>
        <v>0.010526</v>
      </c>
      <c r="D37" t="s">
        <v>15</v>
      </c>
    </row>
    <row r="38">
      <c r="A38"/>
      <c r="B38" t="str" s="16">
        <f>"ℹ "&amp;Procedure!E12</f>
        <v>ℹ</v>
      </c>
      <c r="C38"/>
      <c r="D38"/>
    </row>
    <row r="39">
      <c r="A39" t="s" s="15">
        <v>113</v>
      </c>
      <c r="B39" t="str" s="12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6">
        <f>Besoins!E9</f>
        <v>0.008947</v>
      </c>
      <c r="D40" t="str">
        <f>Besoins!F9</f>
        <v>kg</v>
      </c>
    </row>
    <row r="41">
      <c r="A41" t="s" s="15">
        <v>114</v>
      </c>
      <c r="B41" t="str" s="12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6">
        <f>"ℹ "&amp;Procedure!E14</f>
        <v>ℹ</v>
      </c>
      <c r="C42"/>
      <c r="D42"/>
    </row>
    <row r="43">
      <c r="A43"/>
      <c r="B43"/>
      <c r="C43"/>
      <c r="D43"/>
    </row>
    <row r="44">
      <c r="A44" t="s" s="17">
        <v>121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2:D12"/>
    <mergeCell ref="B13:D13"/>
    <mergeCell ref="B14:D14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2026-09-22T15:27:51Z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2026-09-22T15:27:51Z</dcterms:modified>
  <cp:revision>1</cp:revision>
</cp:coreProperties>
</file>