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<sst xmlns="http://schemas.openxmlformats.org/spreadsheetml/2006/main" count="93" uniqueCount="93">
  <si>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</si>
  <si>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</si>
  <si>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</si>
  <si>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</si>
  <si>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</si>
  <si>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</si>
  <si>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</si>
  <si>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</si>
  <si>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</si>
  <si>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</si>
  <si>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</si>
  <si>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</si>
  <si>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</si>
  <si>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</si>
  <si>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</si>
  <si>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</si>
  <si>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</si>
  <si>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</si>
  <si>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</si>
  <si>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</si>
  <si>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</si>
  <si>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</si>
  <si>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</si>
  <si>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</si>
  <si>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</si>
  <si>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</si>
  <si>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</si>
  <si>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</si>
  <si>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</si>
  <si>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</si>
  <si>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</si>
  <si>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</si>
  <si>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</si>
  <si>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</si>
  <si>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</si>
  <si>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</si>
  <si>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</si>
  <si>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</si>
  <si>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</si>
  <si>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</si>
  <si>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</si>
  <si>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</si>
  <si>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</si>
  <si>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</si>
  <si>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</si>
  <si>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</si>
  <si>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</si>
  <si>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</si>
  <si>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</si>
  <si>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</si>
  <si>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(Wittamer)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</si>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</sst>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1920</v>
      </c>
      <c r="C3" t="s" s="5">
        <v>3</v>
      </c>
      <c r="D3"/>
      <c r="E3"/>
      <c r="F3"/>
    </row>
    <row r="4">
      <c r="A4" t="s">
        <v>4</v>
      </c>
      <c r="B4" s="6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E9*0.27</f>
        <v>0.81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26</v>
      </c>
      <c r="G10" s="9">
        <f>E10*0.003</f>
        <v>0.00015</v>
      </c>
    </row>
    <row r="11">
      <c r="A11" t="s" s="8">
        <v>27</v>
      </c>
      <c r="B11" t="s">
        <v>28</v>
      </c>
      <c r="C11" t="s">
        <v>25</v>
      </c>
      <c r="D11" s="4">
        <v>0.02</v>
      </c>
      <c r="E11" s="6">
        <f>D11*$B$2</f>
        <v>0.02</v>
      </c>
      <c r="F11" t="s">
        <v>15</v>
      </c>
      <c r="G11" s="9">
        <f>E11*0.186416</f>
        <v>0.003728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15</v>
      </c>
      <c r="G12" s="9">
        <f>E12*5.2</f>
        <v>0.416</v>
      </c>
    </row>
    <row r="13">
      <c r="A13" t="s" s="8">
        <v>32</v>
      </c>
      <c r="B13" t="s">
        <v>33</v>
      </c>
      <c r="C13" t="s">
        <v>21</v>
      </c>
      <c r="D13" s="4">
        <v>0.5</v>
      </c>
      <c r="E13" s="6">
        <f>D13*$B$2</f>
        <v>0.5</v>
      </c>
      <c r="F13" t="s">
        <v>26</v>
      </c>
      <c r="G13" s="9">
        <f>E13*0.5999</f>
        <v>0.29995</v>
      </c>
    </row>
    <row r="14">
      <c r="A14" t="s">
        <v>34</v>
      </c>
      <c r="B14" t="s">
        <v>35</v>
      </c>
      <c r="C14" t="s">
        <v>36</v>
      </c>
      <c r="D14" s="4">
        <v>0.4</v>
      </c>
      <c r="E14" s="6">
        <f>D14*$B$2</f>
        <v>0.4</v>
      </c>
      <c r="F14" t="s">
        <v>15</v>
      </c>
      <c r="G14" s="9">
        <f>E14*0.35</f>
        <v>0.14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15</v>
      </c>
      <c r="G15" s="9">
        <f>E15*2.2</f>
        <v>0.11</v>
      </c>
    </row>
    <row r="16">
      <c r="A16" t="s">
        <v>40</v>
      </c>
      <c r="B16" t="s">
        <v>41</v>
      </c>
      <c r="C16" t="s">
        <v>42</v>
      </c>
      <c r="D16" s="4">
        <v>0.02</v>
      </c>
      <c r="E16" s="6">
        <f>D16*$B$2</f>
        <v>0.02</v>
      </c>
      <c r="F16" t="s">
        <v>15</v>
      </c>
      <c r="G16" s="9">
        <f>E16*0.82</f>
        <v>0.0164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51</v>
      </c>
      <c r="D3" t="s" s="12">
        <v>53</v>
      </c>
      <c r="E3" t="s" s="12"/>
      <c r="F3"/>
    </row>
    <row r="4">
      <c r="A4" t="s">
        <v>50</v>
      </c>
      <c r="B4">
        <v>3</v>
      </c>
      <c r="C4" t="s">
        <v>54</v>
      </c>
      <c r="D4" t="s" s="12">
        <v>55</v>
      </c>
      <c r="E4" t="s" s="12"/>
      <c r="F4"/>
    </row>
    <row r="5">
      <c r="A5" t="s">
        <v>50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60</v>
      </c>
      <c r="B7">
        <v>1</v>
      </c>
      <c r="C7" t="s">
        <v>54</v>
      </c>
      <c r="D7" t="s" s="12">
        <v>61</v>
      </c>
      <c r="E7" t="s" s="12"/>
      <c r="F7"/>
    </row>
    <row r="8">
      <c r="A8" t="s">
        <v>60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60</v>
      </c>
      <c r="B9">
        <v>3</v>
      </c>
      <c r="C9" t="s">
        <v>64</v>
      </c>
      <c r="D9" t="s" s="12">
        <v>65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50</v>
      </c>
      <c r="C2" t="s">
        <v>70</v>
      </c>
      <c r="D2" s="6">
        <f>'Besoins'!$B$2*1920</f>
        <v>1920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'Besoins'!$B$2*0.05</f>
        <v>0.05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'Besoins'!$B$2*0.5</f>
        <v>0.5</v>
      </c>
      <c r="E4" t="s">
        <v>26</v>
      </c>
    </row>
    <row r="5">
      <c r="A5">
        <v>1</v>
      </c>
      <c r="B5" t="s">
        <v>74</v>
      </c>
      <c r="C5" t="s">
        <v>72</v>
      </c>
      <c r="D5" s="6">
        <f>'Besoins'!$B$2*0.02</f>
        <v>0.02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'Besoins'!$B$2*0.02</f>
        <v>0.02</v>
      </c>
      <c r="E6" t="s">
        <v>15</v>
      </c>
    </row>
    <row r="7">
      <c r="A7">
        <v>1</v>
      </c>
      <c r="B7" t="s">
        <v>76</v>
      </c>
      <c r="C7" t="s">
        <v>77</v>
      </c>
      <c r="D7" s="6">
        <f>'Besoins'!$B$2*3</f>
        <v>3</v>
      </c>
      <c r="E7" t="s">
        <v>22</v>
      </c>
    </row>
    <row r="8">
      <c r="A8">
        <v>1</v>
      </c>
      <c r="B8" t="s">
        <v>78</v>
      </c>
      <c r="C8" t="s">
        <v>70</v>
      </c>
      <c r="D8" s="6">
        <f>'Besoins'!$B$2*0.1</f>
        <v>0.1</v>
      </c>
      <c r="E8" t="s">
        <v>15</v>
      </c>
    </row>
    <row r="9">
      <c r="A9">
        <v>2</v>
      </c>
      <c r="B9" t="s">
        <v>79</v>
      </c>
      <c r="C9" t="s">
        <v>72</v>
      </c>
      <c r="D9" s="6">
        <f>'Besoins'!$B$2*0.4</f>
        <v>0.4</v>
      </c>
      <c r="E9" t="s">
        <v>15</v>
      </c>
    </row>
    <row r="10">
      <c r="A10">
        <v>2</v>
      </c>
      <c r="B10" t="s">
        <v>80</v>
      </c>
      <c r="C10" t="s">
        <v>72</v>
      </c>
      <c r="D10" s="6">
        <f>'Besoins'!$B$2*0.05</f>
        <v>0.05</v>
      </c>
      <c r="E10" t="s">
        <v>26</v>
      </c>
    </row>
    <row r="11">
      <c r="A11">
        <v>1</v>
      </c>
      <c r="B11" t="s">
        <v>81</v>
      </c>
      <c r="C11" t="s">
        <v>72</v>
      </c>
      <c r="D11" s="6">
        <f>'Besoins'!$B$2*0.08</f>
        <v>0.08</v>
      </c>
      <c r="E11" t="s">
        <v>15</v>
      </c>
    </row>
    <row r="12">
      <c r="A12">
        <v>1</v>
      </c>
      <c r="B12" t="s">
        <v>82</v>
      </c>
      <c r="C12" t="s">
        <v>72</v>
      </c>
      <c r="D12" s="6">
        <f>'Besoins'!$B$2*1</f>
        <v>1</v>
      </c>
      <c r="E12" t="s">
        <v>15</v>
      </c>
    </row>
    <row r="13">
      <c r="A13">
        <v>1</v>
      </c>
      <c r="B13" t="s">
        <v>83</v>
      </c>
      <c r="C13" t="s">
        <v>72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"[DISSOUDRE] "&amp;Procedure!D2</f>
        <v>[DISSOUDRE] Delayer ensemble levure et eau temperee</v>
      </c>
      <c r="C5"/>
      <c r="D5"/>
    </row>
    <row r="6">
      <c r="A6" t="s" s="15">
        <v>87</v>
      </c>
      <c r="B6" t="str" s="12">
        <f>"[DISSOUDRE] "&amp;Procedure!D3</f>
        <v>[DISSOUDRE] Delayer ensemble sel, sucre, oeufs, extrait feculant, poudre de lait</v>
      </c>
      <c r="C6"/>
      <c r="D6"/>
    </row>
    <row r="7">
      <c r="A7" t="s" s="15">
        <v>88</v>
      </c>
      <c r="B7" t="str" s="12">
        <f>"[METTRE] "&amp;Procedure!D4</f>
        <v>[METTRE] Mettre le tout dans une cuve contenant la farine, petrir jusqu'a decollement</v>
      </c>
      <c r="C7"/>
      <c r="D7"/>
    </row>
    <row r="8">
      <c r="A8" t="s" s="15">
        <v>89</v>
      </c>
      <c r="B8" t="str" s="12">
        <f>"[REPOSER] "&amp;Procedure!D5</f>
        <v>[REPOSER] Laisser reposer 1h</v>
      </c>
      <c r="C8"/>
      <c r="D8"/>
    </row>
    <row r="9">
      <c r="A9" t="s" s="15">
        <v>90</v>
      </c>
      <c r="B9" t="str" s="12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4">
        <v>91</v>
      </c>
      <c r="B11"/>
      <c r="C11"/>
      <c r="D11"/>
    </row>
    <row r="12">
      <c r="A12" t="s" s="15">
        <v>86</v>
      </c>
      <c r="B12" t="str" s="12">
        <f>"[METTRE] "&amp;Procedure!D7</f>
        <v>[METTRE] Mettre en purée 4kg de pommes de terre</v>
      </c>
      <c r="C12"/>
      <c r="D12"/>
    </row>
    <row r="13">
      <c r="A13" t="s" s="15">
        <v>87</v>
      </c>
      <c r="B13" t="str" s="12">
        <f>"[INCORPORER] "&amp;Procedure!D8</f>
        <v>[INCORPORER] Ajouter 500ml d'eau</v>
      </c>
      <c r="C13"/>
      <c r="D13"/>
    </row>
    <row r="14">
      <c r="A14" t="s" s="15">
        <v>88</v>
      </c>
      <c r="B14" t="str" s="12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6">
        <v>92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