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<sst xmlns="http://schemas.openxmlformats.org/spreadsheetml/2006/main" count="93" uniqueCount="93">
  <si>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</si>
  <si>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</si>
  <si>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</si>
  <si>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</si>
  <si>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</si>
  <si>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</si>
  <si>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</si>
  <si>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</si>
  <si>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</si>
  <si>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</si>
  <si>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</si>
  <si>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</si>
  <si>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</si>
  <si>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</si>
  <si>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</si>
  <si>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</si>
  <si>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</si>
  <si>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</si>
  <si>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</si>
  <si>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</si>
  <si>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</si>
  <si>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</si>
  <si>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</si>
  <si>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</si>
  <si>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</si>
  <si>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</si>
  <si>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</si>
  <si>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</si>
  <si>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</si>
  <si>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</si>
  <si>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</si>
  <si>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</si>
  <si>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</si>
  <si>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</si>
  <si>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</si>
  <si>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</si>
  <si>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</si>
  <si>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</si>
  <si>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</si>
  <si>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</si>
  <si>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</si>
  <si>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</si>
  <si>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</si>
  <si>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</si>
  <si>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</si>
  <si>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CLAIREFONTAINE (PORTION)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</si>
  <si>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</si>
  <si>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</si>
  <si>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</si>
  <si>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</si>
  <si>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</si>
  <si>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</si>
  <si>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</si>
  <si>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</si>
  <si>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Niveau</t>
  </si>
  <si>
    <t>Composant</t>
  </si>
  <si>
    <t>Type</t>
  </si>
  <si>
    <t>Quantité (× multiplicateur, voir feuille Besoins)</t>
  </si>
  <si>
    <t>recette</t>
  </si>
  <si>
    <t xml:space="preserve">    ↳ CLAIREFONTAINE (40 * 60 CM.)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</si>
  <si>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</si>
  <si>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</si>
  <si>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</si>
  <si>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</si>
  <si>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</si>
  <si>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</si>
  <si>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</si>
  <si>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</si>
  <si>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</si>
  <si>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MOUSSE à L'ORANGE</t>
  </si>
  <si>
    <t xml:space="preserve">            ↳ CREME FRAOECHE</t>
  </si>
  <si>
    <t xml:space="preserve">            ↳ PULPE D'ORANGE (conv.)</t>
  </si>
  <si>
    <t xml:space="preserve">            ↳ GELATINE EN FEUILLES (P) (conv.)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</si>
  <si>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</si>
  <si>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</si>
  <si>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</si>
  <si>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</si>
  <si>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</si>
  <si>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</si>
  <si>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</si>
  <si>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 xml:space="preserve">            ↳ SUCRE (S2)</t>
  </si>
  <si>
    <t xml:space="preserve">            ↳ EAU</t>
  </si>
  <si>
    <t>Fiche technique — CLAIREFONTAINE (PORTION)</t>
  </si>
  <si>
    <t>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</si>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</sst>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25</v>
      </c>
      <c r="E9" s="6">
        <f>D9*$B$2</f>
        <v>25</v>
      </c>
      <c r="F9" t="s">
        <v>15</v>
      </c>
      <c r="G9" s="9">
        <f>E9*16.0945</f>
        <v>402.3625</v>
      </c>
    </row>
    <row r="10">
      <c r="A10" t="s" s="8">
        <v>20</v>
      </c>
      <c r="B10" t="s">
        <v>21</v>
      </c>
      <c r="C10" t="s">
        <v>22</v>
      </c>
      <c r="D10" s="4">
        <v>0.9</v>
      </c>
      <c r="E10" s="6">
        <f>D10*$B$2</f>
        <v>0.9</v>
      </c>
      <c r="F10" t="s">
        <v>23</v>
      </c>
      <c r="G10" s="9">
        <f>E10*2.5335</f>
        <v>2.28015</v>
      </c>
    </row>
    <row r="11">
      <c r="A11" t="s" s="8">
        <v>24</v>
      </c>
      <c r="B11" t="s">
        <v>25</v>
      </c>
      <c r="C11" t="s">
        <v>22</v>
      </c>
      <c r="D11" s="4">
        <v>20.083333</v>
      </c>
      <c r="E11" s="6">
        <f>D11*$B$2</f>
        <v>20.083333</v>
      </c>
      <c r="F11" t="s">
        <v>15</v>
      </c>
      <c r="G11" s="9">
        <f>E11*0.6544641894</f>
        <v>13.143822</v>
      </c>
    </row>
    <row r="12">
      <c r="A12" t="s" s="8">
        <v>26</v>
      </c>
      <c r="B12" t="s">
        <v>27</v>
      </c>
      <c r="C12" t="s">
        <v>28</v>
      </c>
      <c r="D12" s="4">
        <v>17</v>
      </c>
      <c r="E12" s="6">
        <f>D12*$B$2</f>
        <v>17</v>
      </c>
      <c r="F12" t="s">
        <v>3</v>
      </c>
      <c r="G12" s="9">
        <f>E12*0.27</f>
        <v>4.59</v>
      </c>
    </row>
    <row r="13">
      <c r="A13" t="s" s="8">
        <v>29</v>
      </c>
      <c r="B13" t="s">
        <v>30</v>
      </c>
      <c r="C13" t="s">
        <v>31</v>
      </c>
      <c r="D13" s="4">
        <v>0.54</v>
      </c>
      <c r="E13" s="6">
        <f>D13*$B$2</f>
        <v>0.54</v>
      </c>
      <c r="F13" t="s">
        <v>23</v>
      </c>
      <c r="G13" s="9">
        <f>E13*0.003</f>
        <v>0.00162</v>
      </c>
    </row>
    <row r="14">
      <c r="A14" t="s" s="8">
        <v>32</v>
      </c>
      <c r="B14" t="s">
        <v>33</v>
      </c>
      <c r="C14" t="s">
        <v>34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35</v>
      </c>
      <c r="B15" t="s">
        <v>36</v>
      </c>
      <c r="C15" t="s">
        <v>37</v>
      </c>
      <c r="D15" s="4">
        <v>0.96</v>
      </c>
      <c r="E15" s="6">
        <f>D15*$B$2</f>
        <v>0.96</v>
      </c>
      <c r="F15" t="s">
        <v>15</v>
      </c>
      <c r="G15" s="9">
        <f>E15*0.95</f>
        <v>0.912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'Besoins'!$B$2*60</f>
        <v>60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58</v>
      </c>
      <c r="D4" s="6">
        <f>'Besoins'!$B$2*2</f>
        <v>2</v>
      </c>
      <c r="E4" t="s">
        <v>3</v>
      </c>
    </row>
    <row r="5">
      <c r="A5">
        <v>3</v>
      </c>
      <c r="B5" t="s">
        <v>61</v>
      </c>
      <c r="C5" t="s">
        <v>58</v>
      </c>
      <c r="D5" s="6">
        <f>'Besoins'!$B$2*1.38</f>
        <v>1.38</v>
      </c>
      <c r="E5" t="s">
        <v>15</v>
      </c>
    </row>
    <row r="6">
      <c r="A6">
        <v>4</v>
      </c>
      <c r="B6" t="s">
        <v>62</v>
      </c>
      <c r="C6" t="s">
        <v>63</v>
      </c>
      <c r="D6" s="6">
        <f>'Besoins'!$B$2*12</f>
        <v>12</v>
      </c>
      <c r="E6" t="s">
        <v>3</v>
      </c>
    </row>
    <row r="7">
      <c r="A7">
        <v>4</v>
      </c>
      <c r="B7" t="s">
        <v>64</v>
      </c>
      <c r="C7" t="s">
        <v>65</v>
      </c>
      <c r="D7" s="6">
        <f>'Besoins'!$B$2*0.3</f>
        <v>0.3</v>
      </c>
      <c r="E7" t="s">
        <v>15</v>
      </c>
    </row>
    <row r="8">
      <c r="A8">
        <v>4</v>
      </c>
      <c r="B8" t="s">
        <v>66</v>
      </c>
      <c r="C8" t="s">
        <v>65</v>
      </c>
      <c r="D8" s="6">
        <f>'Besoins'!$B$2*0.3</f>
        <v>0.3</v>
      </c>
      <c r="E8" t="s">
        <v>15</v>
      </c>
    </row>
    <row r="9">
      <c r="A9">
        <v>4</v>
      </c>
      <c r="B9" t="s">
        <v>67</v>
      </c>
      <c r="C9" t="s">
        <v>65</v>
      </c>
      <c r="D9" s="6">
        <f>'Besoins'!$B$2*0.12</f>
        <v>0.12</v>
      </c>
      <c r="E9" t="s">
        <v>15</v>
      </c>
    </row>
    <row r="10">
      <c r="A10">
        <v>3</v>
      </c>
      <c r="B10" t="s">
        <v>68</v>
      </c>
      <c r="C10" t="s">
        <v>65</v>
      </c>
      <c r="D10" s="6">
        <f>'Besoins'!$B$2*2</f>
        <v>2</v>
      </c>
      <c r="E10" t="s">
        <v>3</v>
      </c>
    </row>
    <row r="11">
      <c r="A11">
        <v>2</v>
      </c>
      <c r="B11" t="s">
        <v>69</v>
      </c>
      <c r="C11" t="s">
        <v>58</v>
      </c>
      <c r="D11" s="6">
        <f>'Besoins'!$B$2*2.4</f>
        <v>2.4</v>
      </c>
      <c r="E11" t="s">
        <v>15</v>
      </c>
    </row>
    <row r="12">
      <c r="A12">
        <v>3</v>
      </c>
      <c r="B12" t="s">
        <v>70</v>
      </c>
      <c r="C12" t="s">
        <v>65</v>
      </c>
      <c r="D12" s="6">
        <f>'Besoins'!$B$2*0.9</f>
        <v>0.9</v>
      </c>
      <c r="E12" t="s">
        <v>23</v>
      </c>
    </row>
    <row r="13">
      <c r="A13">
        <v>3</v>
      </c>
      <c r="B13" t="s">
        <v>71</v>
      </c>
      <c r="C13" t="s">
        <v>63</v>
      </c>
      <c r="D13" s="6">
        <f>'Besoins'!$B$2*0.5</f>
        <v>0.5</v>
      </c>
      <c r="E13" t="s">
        <v>15</v>
      </c>
    </row>
    <row r="14">
      <c r="A14">
        <v>3</v>
      </c>
      <c r="B14" t="s">
        <v>72</v>
      </c>
      <c r="C14" t="s">
        <v>63</v>
      </c>
      <c r="D14" s="6">
        <f>'Besoins'!$B$2*15</f>
        <v>15</v>
      </c>
      <c r="E14" t="s">
        <v>3</v>
      </c>
    </row>
    <row r="15">
      <c r="A15">
        <v>3</v>
      </c>
      <c r="B15" t="s">
        <v>73</v>
      </c>
      <c r="C15" t="s">
        <v>58</v>
      </c>
      <c r="D15" s="6">
        <f>'Besoins'!$B$2*0.9</f>
        <v>0.9</v>
      </c>
      <c r="E15" t="s">
        <v>15</v>
      </c>
    </row>
    <row r="16">
      <c r="A16">
        <v>4</v>
      </c>
      <c r="B16" t="s">
        <v>74</v>
      </c>
      <c r="C16" t="s">
        <v>63</v>
      </c>
      <c r="D16" s="6">
        <f>'Besoins'!$B$2*10</f>
        <v>10</v>
      </c>
      <c r="E16" t="s">
        <v>3</v>
      </c>
    </row>
    <row r="17">
      <c r="A17">
        <v>4</v>
      </c>
      <c r="B17" t="s">
        <v>64</v>
      </c>
      <c r="C17" t="s">
        <v>65</v>
      </c>
      <c r="D17" s="6">
        <f>'Besoins'!$B$2*0.54</f>
        <v>0.54</v>
      </c>
      <c r="E17" t="s">
        <v>15</v>
      </c>
    </row>
    <row r="18">
      <c r="A18">
        <v>4</v>
      </c>
      <c r="B18" t="s">
        <v>75</v>
      </c>
      <c r="C18" t="s">
        <v>65</v>
      </c>
      <c r="D18" s="6">
        <f>'Besoins'!$B$2*0.14</f>
        <v>0.14</v>
      </c>
      <c r="E18" t="s">
        <v>23</v>
      </c>
    </row>
    <row r="19">
      <c r="A19">
        <v>2</v>
      </c>
      <c r="B19" t="s">
        <v>76</v>
      </c>
      <c r="C19" t="s">
        <v>58</v>
      </c>
      <c r="D19" s="6">
        <f>'Besoins'!$B$2*1</f>
        <v>1</v>
      </c>
      <c r="E19" t="s">
        <v>15</v>
      </c>
    </row>
    <row r="20">
      <c r="A20">
        <v>3</v>
      </c>
      <c r="B20" t="s">
        <v>77</v>
      </c>
      <c r="C20" t="s">
        <v>58</v>
      </c>
      <c r="D20" s="6">
        <f>'Besoins'!$B$2*10</f>
        <v>10</v>
      </c>
      <c r="E20" t="s">
        <v>3</v>
      </c>
    </row>
    <row r="21">
      <c r="A21">
        <v>4</v>
      </c>
      <c r="B21" t="s">
        <v>78</v>
      </c>
      <c r="C21" t="s">
        <v>65</v>
      </c>
      <c r="D21" s="6">
        <f>'Besoins'!$B$2*10</f>
        <v>10</v>
      </c>
      <c r="E21" t="s">
        <v>15</v>
      </c>
    </row>
    <row r="22">
      <c r="A22">
        <v>2</v>
      </c>
      <c r="B22" t="s">
        <v>79</v>
      </c>
      <c r="C22" t="s">
        <v>58</v>
      </c>
      <c r="D22" s="6">
        <f>'Besoins'!$B$2*0.92</f>
        <v>0.92</v>
      </c>
      <c r="E22" t="s">
        <v>15</v>
      </c>
    </row>
    <row r="23">
      <c r="A23">
        <v>3</v>
      </c>
      <c r="B23" t="s">
        <v>71</v>
      </c>
      <c r="C23" t="s">
        <v>63</v>
      </c>
      <c r="D23" s="6">
        <f>'Besoins'!$B$2*0.6</f>
        <v>0.6</v>
      </c>
      <c r="E23" t="s">
        <v>15</v>
      </c>
    </row>
    <row r="24">
      <c r="A24">
        <v>3</v>
      </c>
      <c r="B24" t="s">
        <v>80</v>
      </c>
      <c r="C24" t="s">
        <v>65</v>
      </c>
      <c r="D24" s="6">
        <f>'Besoins'!$B$2*0.12</f>
        <v>0.12</v>
      </c>
      <c r="E24" t="s">
        <v>15</v>
      </c>
    </row>
    <row r="25">
      <c r="A25">
        <v>3</v>
      </c>
      <c r="B25" t="s">
        <v>81</v>
      </c>
      <c r="C25" t="s">
        <v>65</v>
      </c>
      <c r="D25" s="6">
        <f>'Besoins'!$B$2*0.4</f>
        <v>0.4</v>
      </c>
      <c r="E25" t="s">
        <v>23</v>
      </c>
    </row>
    <row r="26">
      <c r="A26">
        <v>3</v>
      </c>
      <c r="B26" t="s">
        <v>72</v>
      </c>
      <c r="C26" t="s">
        <v>63</v>
      </c>
      <c r="D26" s="6">
        <f>'Besoins'!$B$2*10</f>
        <v>10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3">
        <f>"00000877 · PAT.INDIVIDUELS · référence : "&amp;Besoins!B3&amp;" "&amp;Besoins!C3&amp;" · multiplicateur réglable sur la feuille ""Besoins"""</f>
        <v>00000877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91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92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CLAIREFONTAINE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